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330" windowWidth="13620" windowHeight="11415" activeTab="0"/>
  </bookViews>
  <sheets>
    <sheet name="申込書" sheetId="1" r:id="rId1"/>
    <sheet name="設定" sheetId="2" r:id="rId2"/>
    <sheet name="転記用" sheetId="3" r:id="rId3"/>
  </sheets>
  <definedNames>
    <definedName name="_xlfn.IFERROR" hidden="1">#NAME?</definedName>
    <definedName name="_xlfn.SINGLE" hidden="1">#NAME?</definedName>
    <definedName name="_xlnm.Print_Area" localSheetId="0">'申込書'!$1:$51</definedName>
    <definedName name="会員番号">'設定'!$B$26:$B$33</definedName>
    <definedName name="競技部門">'設定'!$D$7:$D$12</definedName>
    <definedName name="氏名">'設定'!$C$26:$C$33</definedName>
    <definedName name="審判">'設定'!$F$7:$F$13</definedName>
    <definedName name="性別">'設定'!$E$7:$E$9</definedName>
    <definedName name="年齢">'設定'!$G$7:$G$11</definedName>
  </definedNames>
  <calcPr fullCalcOnLoad="1"/>
</workbook>
</file>

<file path=xl/sharedStrings.xml><?xml version="1.0" encoding="utf-8"?>
<sst xmlns="http://schemas.openxmlformats.org/spreadsheetml/2006/main" count="606" uniqueCount="241">
  <si>
    <t>チーム名</t>
  </si>
  <si>
    <t>住所</t>
  </si>
  <si>
    <t>電話番号</t>
  </si>
  <si>
    <t>③</t>
  </si>
  <si>
    <t>④</t>
  </si>
  <si>
    <t>⑤</t>
  </si>
  <si>
    <t>⑥</t>
  </si>
  <si>
    <t>年齢</t>
  </si>
  <si>
    <t>性別</t>
  </si>
  <si>
    <t>参加費</t>
  </si>
  <si>
    <t>ふりがな</t>
  </si>
  <si>
    <t>⑦</t>
  </si>
  <si>
    <t>②</t>
  </si>
  <si>
    <t>⑧</t>
  </si>
  <si>
    <t>男</t>
  </si>
  <si>
    <t>女</t>
  </si>
  <si>
    <t>ジュニアの部</t>
  </si>
  <si>
    <t>申込先</t>
  </si>
  <si>
    <t>氏　　　名</t>
  </si>
  <si>
    <t>参加部門をメニューから選んで下さい→</t>
  </si>
  <si>
    <t>(E-mail)</t>
  </si>
  <si>
    <t>会員番号
（会員のみ）</t>
  </si>
  <si>
    <t>フレンドリーの部</t>
  </si>
  <si>
    <t>氏名</t>
  </si>
  <si>
    <t>可</t>
  </si>
  <si>
    <t>集計表　転記枠（集計表用）</t>
  </si>
  <si>
    <t>北海道</t>
  </si>
  <si>
    <t>秋田県</t>
  </si>
  <si>
    <t>岩手県</t>
  </si>
  <si>
    <t>青森県</t>
  </si>
  <si>
    <t>東京都</t>
  </si>
  <si>
    <t>神奈川県</t>
  </si>
  <si>
    <t>千葉県</t>
  </si>
  <si>
    <t>茨城県</t>
  </si>
  <si>
    <t>栃木県</t>
  </si>
  <si>
    <t>埼玉県</t>
  </si>
  <si>
    <t>群馬県</t>
  </si>
  <si>
    <t>長野県</t>
  </si>
  <si>
    <t>山梨県</t>
  </si>
  <si>
    <t>静岡県</t>
  </si>
  <si>
    <t>愛知県</t>
  </si>
  <si>
    <t>岐阜県</t>
  </si>
  <si>
    <t>三重県</t>
  </si>
  <si>
    <t>滋賀県</t>
  </si>
  <si>
    <t>大阪府</t>
  </si>
  <si>
    <t>京都府</t>
  </si>
  <si>
    <t>奈良県</t>
  </si>
  <si>
    <t>和歌山県</t>
  </si>
  <si>
    <t>兵庫県</t>
  </si>
  <si>
    <t>鳥取県</t>
  </si>
  <si>
    <t>島根県</t>
  </si>
  <si>
    <t>岡山県</t>
  </si>
  <si>
    <t>広島県</t>
  </si>
  <si>
    <t>山口県</t>
  </si>
  <si>
    <t>香川県</t>
  </si>
  <si>
    <t>徳島県</t>
  </si>
  <si>
    <t>高知県</t>
  </si>
  <si>
    <t>愛媛県</t>
  </si>
  <si>
    <t>福岡県</t>
  </si>
  <si>
    <t>佐賀県</t>
  </si>
  <si>
    <t>長崎県</t>
  </si>
  <si>
    <t>熊本県</t>
  </si>
  <si>
    <t>大分県</t>
  </si>
  <si>
    <t>宮崎県</t>
  </si>
  <si>
    <t>鹿児島県</t>
  </si>
  <si>
    <t>沖縄県</t>
  </si>
  <si>
    <t>福井県</t>
  </si>
  <si>
    <t>石川県</t>
  </si>
  <si>
    <t>富山県</t>
  </si>
  <si>
    <t>新潟県</t>
  </si>
  <si>
    <t>福島県</t>
  </si>
  <si>
    <t>宮城県</t>
  </si>
  <si>
    <t>山形県</t>
  </si>
  <si>
    <t>審判</t>
  </si>
  <si>
    <t>審判</t>
  </si>
  <si>
    <t>不可</t>
  </si>
  <si>
    <t>可（Ｃ級）</t>
  </si>
  <si>
    <t>可（Ｂ級）</t>
  </si>
  <si>
    <t>可（Ａ級）</t>
  </si>
  <si>
    <t>　①Ｃ</t>
  </si>
  <si>
    <t>大会名</t>
  </si>
  <si>
    <t>会員番号の年度</t>
  </si>
  <si>
    <t>ふれあいキンボールスポーツたこやき大会</t>
  </si>
  <si>
    <t>キンボールスポーツクリスマス大会</t>
  </si>
  <si>
    <t>回数</t>
  </si>
  <si>
    <t>第１３回</t>
  </si>
  <si>
    <t>第１４回</t>
  </si>
  <si>
    <t>第１５回</t>
  </si>
  <si>
    <t>第１６回</t>
  </si>
  <si>
    <t>第１７回</t>
  </si>
  <si>
    <t>第１８回</t>
  </si>
  <si>
    <t>第１９回</t>
  </si>
  <si>
    <t>第２０回</t>
  </si>
  <si>
    <t>会員番号</t>
  </si>
  <si>
    <t>２０１９－</t>
  </si>
  <si>
    <t>２０２０－</t>
  </si>
  <si>
    <t>２０２１－</t>
  </si>
  <si>
    <t>２０２２－</t>
  </si>
  <si>
    <t>２０２３－</t>
  </si>
  <si>
    <t>kinball_osaka@yahoo.co.jp</t>
  </si>
  <si>
    <t>競技部門</t>
  </si>
  <si>
    <t>ジュニア</t>
  </si>
  <si>
    <t>一般
（会員）</t>
  </si>
  <si>
    <t>一般
（非会員）</t>
  </si>
  <si>
    <t>氏　名</t>
  </si>
  <si>
    <t>は，各自でご記入願います。</t>
  </si>
  <si>
    <t>はメニューから選んで下さい。</t>
  </si>
  <si>
    <t>　※保険加入に必要ですので、氏名は不備がないようフルネームでご記入下さい。</t>
  </si>
  <si>
    <t>　※この申込書に記入いただきました個人情報は,主催者が参加者の把握のためのみに使用いたします。</t>
  </si>
  <si>
    <t>　本大会に参加するにあたり、上記参加者（参加者が未成年の場合はその保護者）は、試合中のいかなる事故についても
　傷害保険以外の法律的な一切の権利を主張しないことを確約し、また試合以外の事故についてはすべて自己責任として、
　法律的な一切の権利を主張しないことを確約いたします。</t>
  </si>
  <si>
    <t>※参加費欄は自動で計算しますので、書き換えないで下さい。</t>
  </si>
  <si>
    <t>水色のセルは大会の都度、選択して下さい。</t>
  </si>
  <si>
    <t>会員年度</t>
  </si>
  <si>
    <t>黄色のセルは変更・追加ができます。</t>
  </si>
  <si>
    <t>代表者</t>
  </si>
  <si>
    <t>選手①</t>
  </si>
  <si>
    <t>選手②</t>
  </si>
  <si>
    <t>選手③</t>
  </si>
  <si>
    <t>選手④</t>
  </si>
  <si>
    <t>選手⑤</t>
  </si>
  <si>
    <t>選手⑥</t>
  </si>
  <si>
    <t>選手⑦</t>
  </si>
  <si>
    <t>選手⑧</t>
  </si>
  <si>
    <t>集計</t>
  </si>
  <si>
    <t>振込</t>
  </si>
  <si>
    <t>《選んで下さい》</t>
  </si>
  <si>
    <t>このシートはスタッフ用です。
申し込みの方は触らないで下さい。</t>
  </si>
  <si>
    <t>このシートはスタッフ用です。申し込みの方は触らないで下さい。</t>
  </si>
  <si>
    <r>
      <rPr>
        <b/>
        <sz val="11"/>
        <color indexed="10"/>
        <rFont val="ＭＳ Ｐゴシック"/>
        <family val="3"/>
      </rPr>
      <t>申込者</t>
    </r>
    <r>
      <rPr>
        <b/>
        <sz val="11"/>
        <rFont val="ＭＳ Ｐゴシック"/>
        <family val="3"/>
      </rPr>
      <t xml:space="preserve">
（申込者が選手を兼ねる場合は、上記の参加者にも名前を記入してください）</t>
    </r>
  </si>
  <si>
    <t>※ヘッドコーチ・アシスタントコーチは選手を兼任することができます。</t>
  </si>
  <si>
    <t>※ベンチに入れるのは申込書に記載の選手・ヘッドコーチ・アシスタントコーチのみです。</t>
  </si>
  <si>
    <t>申込期限</t>
  </si>
  <si>
    <t>チャンピオンチャレンジの部</t>
  </si>
  <si>
    <t>申し込み期限（yyyy/mm/dd）</t>
  </si>
  <si>
    <t>ヘッドコーチ
（氏名）</t>
  </si>
  <si>
    <t>アシスタントコーチ
（氏名）</t>
  </si>
  <si>
    <t>ヘッドコーチ
（ふりがな）</t>
  </si>
  <si>
    <t>アシスタントコーチ
（ふりがな）</t>
  </si>
  <si>
    <t>中学生</t>
  </si>
  <si>
    <t>高校生</t>
  </si>
  <si>
    <t>ヘッドコーチ</t>
  </si>
  <si>
    <t>アシスタントコーチ</t>
  </si>
  <si>
    <t>年齢条件</t>
  </si>
  <si>
    <t>男性35歳以上</t>
  </si>
  <si>
    <t>女性</t>
  </si>
  <si>
    <r>
      <t xml:space="preserve">振込名義人（カタカナ）
</t>
    </r>
    <r>
      <rPr>
        <sz val="10"/>
        <color indexed="10"/>
        <rFont val="ＭＳ Ｐゴシック"/>
        <family val="3"/>
      </rPr>
      <t>必ず振込口座名義を正しくお書き下さい</t>
    </r>
  </si>
  <si>
    <t>チャンピオンの部・女子</t>
  </si>
  <si>
    <t>チャンピオンの部・男子</t>
  </si>
  <si>
    <t>可（国際）</t>
  </si>
  <si>
    <t>参加部門</t>
  </si>
  <si>
    <t>チーム名</t>
  </si>
  <si>
    <t>代表氏名</t>
  </si>
  <si>
    <t>ふりがな</t>
  </si>
  <si>
    <t>郵便番号</t>
  </si>
  <si>
    <t>出身</t>
  </si>
  <si>
    <t>Ｅメール</t>
  </si>
  <si>
    <t>ジュニア</t>
  </si>
  <si>
    <t>一般会員</t>
  </si>
  <si>
    <t>一般非会員</t>
  </si>
  <si>
    <t>振込日</t>
  </si>
  <si>
    <t>名義人</t>
  </si>
  <si>
    <t>Ｈコーチ</t>
  </si>
  <si>
    <t>Ａコーチ</t>
  </si>
  <si>
    <t>選手</t>
  </si>
  <si>
    <t>Ｈコーチ</t>
  </si>
  <si>
    <t>Ａコーチ</t>
  </si>
  <si>
    <t>エラーメッセージ</t>
  </si>
  <si>
    <t>判定</t>
  </si>
  <si>
    <t>対象</t>
  </si>
  <si>
    <t>部門</t>
  </si>
  <si>
    <t>チーム名</t>
  </si>
  <si>
    <t>警告</t>
  </si>
  <si>
    <t>を入力して下さい</t>
  </si>
  <si>
    <t>を選択して下さい</t>
  </si>
  <si>
    <t>の年齢条件を選択して下さい</t>
  </si>
  <si>
    <t>の性別を選択して下さい</t>
  </si>
  <si>
    <t>の審判の可・不可を選択して下さい</t>
  </si>
  <si>
    <t>申込者</t>
  </si>
  <si>
    <t>の氏名を入力して下さい</t>
  </si>
  <si>
    <t>の郵便番号を入力して下さい</t>
  </si>
  <si>
    <t>の住所を入力して下さい</t>
  </si>
  <si>
    <t>の電話番号を入力して下さい</t>
  </si>
  <si>
    <t>のメールアドレスを入力して下さい</t>
  </si>
  <si>
    <t>参加料</t>
  </si>
  <si>
    <t>の振込日を入力して下さい</t>
  </si>
  <si>
    <t>注意</t>
  </si>
  <si>
    <t>チャンピオンチャレンジ部門以外は年齢条件は不要です</t>
  </si>
  <si>
    <t>のふりがなを入力して下さい</t>
  </si>
  <si>
    <t>チーム名［フ］</t>
  </si>
  <si>
    <t>Ｈコーチ［フ］</t>
  </si>
  <si>
    <t>Ａコーチ［フ］</t>
  </si>
  <si>
    <t>選手１</t>
  </si>
  <si>
    <t>選手２</t>
  </si>
  <si>
    <t>選手３</t>
  </si>
  <si>
    <t>選手４</t>
  </si>
  <si>
    <t>選手５</t>
  </si>
  <si>
    <t>選手６</t>
  </si>
  <si>
    <t>選手７</t>
  </si>
  <si>
    <t>選手８</t>
  </si>
  <si>
    <t>アドレス</t>
  </si>
  <si>
    <t>名義人［カナ］</t>
  </si>
  <si>
    <t>チーム</t>
  </si>
  <si>
    <t>の振込名義人（カタカナ）を入力して下さい</t>
  </si>
  <si>
    <t>チーム</t>
  </si>
  <si>
    <t>エラー番号</t>
  </si>
  <si>
    <t>警告･注意の詳細内容</t>
  </si>
  <si>
    <t>↑【警告】の表示が出ていると申し込みできませんのでご注意下さい。</t>
  </si>
  <si>
    <t>〒</t>
  </si>
  <si>
    <t>E-mail</t>
  </si>
  <si>
    <t>　　　　　　　　　　　↑　
すべてを入力後にＯＫと表示されていれば、そのまま保存して申し込みができます。
「注意」や「警告」と表示された場合は、申込書の下に表示されているメッセージを確認して下さい。</t>
  </si>
  <si>
    <r>
      <t xml:space="preserve">年齢条件
</t>
    </r>
    <r>
      <rPr>
        <sz val="10"/>
        <color indexed="10"/>
        <rFont val="ＭＳ Ｐゴシック"/>
        <family val="3"/>
      </rPr>
      <t>（チャンピオンチャレンジのみ記入）</t>
    </r>
  </si>
  <si>
    <t>※</t>
  </si>
  <si>
    <t>２０１８－</t>
  </si>
  <si>
    <t>２０２４－</t>
  </si>
  <si>
    <t>２０２５－</t>
  </si>
  <si>
    <t>２０２６－</t>
  </si>
  <si>
    <t>２０２７－</t>
  </si>
  <si>
    <t>２０２８－</t>
  </si>
  <si>
    <t>２０２９－</t>
  </si>
  <si>
    <t>第２１回</t>
  </si>
  <si>
    <t>第２２回</t>
  </si>
  <si>
    <t>第２３回</t>
  </si>
  <si>
    <t>第２４回</t>
  </si>
  <si>
    <r>
      <t xml:space="preserve">緊急時連絡先（電話番号）
</t>
    </r>
    <r>
      <rPr>
        <sz val="10"/>
        <color indexed="10"/>
        <rFont val="ＭＳ Ｐゴシック"/>
        <family val="3"/>
      </rPr>
      <t>やむを得ず大会を中止する際に連絡します。</t>
    </r>
  </si>
  <si>
    <t>緊急時</t>
  </si>
  <si>
    <t>緊急時連絡先</t>
  </si>
  <si>
    <t>（電話番号）を入力して下さい</t>
  </si>
  <si>
    <t>参加費設定</t>
  </si>
  <si>
    <t/>
  </si>
  <si>
    <t>Ｃ</t>
  </si>
  <si>
    <t>Ｆ</t>
  </si>
  <si>
    <t>Ｊ</t>
  </si>
  <si>
    <t>引率者①</t>
  </si>
  <si>
    <t>引率者②</t>
  </si>
  <si>
    <t>引率者</t>
  </si>
  <si>
    <t>引率①</t>
  </si>
  <si>
    <t>引率②</t>
  </si>
  <si>
    <t>・参加者①Ｃの欄には、キャプテンを書いて下さい。
・審判をお引き受けいただける方は、審判の項目に「可」をお選び下さい。（また審判資格をお持ちの方は、当該資格をお選び下さい。）
　ただし、多数の応募があった場合は、過去大会の実績及び最近の講習会を受講された方を優先させていただきますので、あらかじめご了承下さい。
・当該年度の会員証が未着の場合は、会員番号の欄に「申請中」とご記入下さい。</t>
  </si>
  <si>
    <t>エキシビジョンマッチ</t>
  </si>
  <si>
    <t>参加申込書</t>
  </si>
  <si>
    <t>A４～ＢＵ８のセル（黄色枠）を集計表の「貼り付け」タブの指定枠に「値のみ」ペーストしてください。（入力されている行のみ選択して下さい。）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</si>
</sst>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人&quot;"/>
    <numFmt numFmtId="178" formatCode="[$-F800]dddd\,\ mmmm\ dd\,\ yyyy"/>
    <numFmt numFmtId="179" formatCode="0.00_ "/>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lt;=999]000;[&lt;=9999]000\-00;000\-0000"/>
    <numFmt numFmtId="186" formatCode="0_);[Red]\(0\)"/>
    <numFmt numFmtId="187" formatCode="##&quot;名&quot;"/>
    <numFmt numFmtId="188" formatCode="##&quot;円&quot;"/>
    <numFmt numFmtId="189" formatCode="#,###&quot;円&quot;"/>
    <numFmt numFmtId="190" formatCode="##&quot;月&quot;"/>
    <numFmt numFmtId="191" formatCode="0&quot;日&quot;"/>
    <numFmt numFmtId="192" formatCode="[=0]&quot;&quot;;General"/>
    <numFmt numFmtId="193" formatCode="##&quot;チーム目&quot;"/>
    <numFmt numFmtId="194" formatCode="m&quot;月&quot;d&quot;日&quot;;@"/>
    <numFmt numFmtId="195" formatCode="[DBNum3][$-411]#,##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9">
    <font>
      <sz val="11"/>
      <name val="ＭＳ Ｐゴシック"/>
      <family val="3"/>
    </font>
    <font>
      <sz val="6"/>
      <name val="ＭＳ Ｐゴシック"/>
      <family val="3"/>
    </font>
    <font>
      <sz val="18"/>
      <name val="ＭＳ Ｐゴシック"/>
      <family val="3"/>
    </font>
    <font>
      <b/>
      <sz val="11"/>
      <name val="ＭＳ Ｐゴシック"/>
      <family val="3"/>
    </font>
    <font>
      <sz val="20"/>
      <name val="ＭＳ Ｐゴシック"/>
      <family val="3"/>
    </font>
    <font>
      <sz val="14"/>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color indexed="10"/>
      <name val="ＭＳ Ｐゴシック"/>
      <family val="3"/>
    </font>
    <font>
      <sz val="24"/>
      <name val="ＭＳ Ｐゴシック"/>
      <family val="3"/>
    </font>
    <font>
      <b/>
      <sz val="24"/>
      <color indexed="10"/>
      <name val="ＭＳ Ｐゴシック"/>
      <family val="3"/>
    </font>
    <font>
      <b/>
      <sz val="12"/>
      <name val="ＭＳ Ｐゴシック"/>
      <family val="3"/>
    </font>
    <font>
      <b/>
      <sz val="16"/>
      <name val="ＭＳ Ｐゴシック"/>
      <family val="3"/>
    </font>
    <font>
      <sz val="28"/>
      <name val="ＭＳ Ｐゴシック"/>
      <family val="3"/>
    </font>
    <font>
      <b/>
      <sz val="28"/>
      <name val="ＭＳ Ｐゴシック"/>
      <family val="3"/>
    </font>
    <font>
      <sz val="12"/>
      <name val="ＭＳ Ｐゴシック"/>
      <family val="3"/>
    </font>
    <font>
      <sz val="11"/>
      <color indexed="63"/>
      <name val="ＭＳ Ｐゴシック"/>
      <family val="3"/>
    </font>
    <font>
      <b/>
      <sz val="11"/>
      <color indexed="41"/>
      <name val="ＭＳ Ｐゴシック"/>
      <family val="3"/>
    </font>
    <font>
      <sz val="16"/>
      <name val="ＭＳ Ｐゴシック"/>
      <family val="3"/>
    </font>
    <font>
      <b/>
      <sz val="24"/>
      <name val="ＭＳ Ｐゴシック"/>
      <family val="3"/>
    </font>
    <font>
      <b/>
      <sz val="18"/>
      <name val="ＭＳ Ｐゴシック"/>
      <family val="3"/>
    </font>
    <font>
      <sz val="12"/>
      <color indexed="10"/>
      <name val="ＭＳ Ｐゴシック"/>
      <family val="3"/>
    </font>
    <font>
      <b/>
      <u val="single"/>
      <sz val="12"/>
      <color indexed="10"/>
      <name val="ＭＳ Ｐゴシック"/>
      <family val="3"/>
    </font>
    <font>
      <sz val="10.5"/>
      <name val="ＭＳ Ｐゴシック"/>
      <family val="3"/>
    </font>
    <font>
      <sz val="11"/>
      <color indexed="10"/>
      <name val="ＭＳ Ｐゴシック"/>
      <family val="3"/>
    </font>
    <font>
      <sz val="14"/>
      <color indexed="10"/>
      <name val="ＭＳ Ｐゴシック"/>
      <family val="3"/>
    </font>
    <font>
      <sz val="8"/>
      <name val="ＭＳ Ｐゴシック"/>
      <family val="3"/>
    </font>
    <font>
      <u val="single"/>
      <sz val="14"/>
      <color indexed="12"/>
      <name val="ＭＳ Ｐゴシック"/>
      <family val="3"/>
    </font>
    <font>
      <sz val="10"/>
      <name val="ＭＳ Ｐゴシック"/>
      <family val="3"/>
    </font>
    <font>
      <sz val="10"/>
      <color indexed="10"/>
      <name val="ＭＳ Ｐゴシック"/>
      <family val="3"/>
    </font>
    <font>
      <sz val="11"/>
      <color indexed="8"/>
      <name val="ＭＳ Ｐゴシック"/>
      <family val="3"/>
    </font>
    <font>
      <sz val="26"/>
      <name val="ＭＳ Ｐゴシック"/>
      <family val="3"/>
    </font>
    <font>
      <sz val="20"/>
      <color indexed="23"/>
      <name val="ＭＳ Ｐゴシック"/>
      <family val="3"/>
    </font>
    <font>
      <sz val="11"/>
      <color indexed="23"/>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sz val="48"/>
      <color indexed="17"/>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ＭＳ Ｐゴシック"/>
      <family val="3"/>
    </font>
    <font>
      <sz val="11"/>
      <color theme="0"/>
      <name val="ＭＳ Ｐゴシック"/>
      <family val="3"/>
    </font>
    <font>
      <sz val="12"/>
      <color rgb="FFFF0000"/>
      <name val="ＭＳ Ｐゴシック"/>
      <family val="3"/>
    </font>
    <font>
      <sz val="11"/>
      <color rgb="FFFF0000"/>
      <name val="ＭＳ Ｐゴシック"/>
      <family val="3"/>
    </font>
    <font>
      <sz val="48"/>
      <color rgb="FF00B050"/>
      <name val="ＭＳ Ｐゴシック"/>
      <family val="3"/>
    </font>
    <font>
      <sz val="12"/>
      <color theme="0"/>
      <name val="ＭＳ Ｐゴシック"/>
      <family val="3"/>
    </font>
    <font>
      <sz val="24"/>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rgb="FF99FF99"/>
        <bgColor indexed="64"/>
      </patternFill>
    </fill>
    <fill>
      <patternFill patternType="solid">
        <fgColor rgb="FFFFFF99"/>
        <bgColor indexed="64"/>
      </patternFill>
    </fill>
    <fill>
      <patternFill patternType="solid">
        <fgColor indexed="22"/>
        <bgColor indexed="64"/>
      </patternFill>
    </fill>
    <fill>
      <patternFill patternType="solid">
        <fgColor theme="0" tint="-0.24993999302387238"/>
        <bgColor indexed="64"/>
      </patternFill>
    </fill>
    <fill>
      <patternFill patternType="solid">
        <fgColor indexed="47"/>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color indexed="63"/>
      </right>
      <top>
        <color indexed="63"/>
      </top>
      <bottom>
        <color indexed="63"/>
      </bottom>
    </border>
    <border>
      <left style="thick"/>
      <right style="thin"/>
      <top style="thin"/>
      <bottom>
        <color indexed="63"/>
      </bottom>
    </border>
    <border>
      <left>
        <color indexed="63"/>
      </left>
      <right style="thick"/>
      <top>
        <color indexed="63"/>
      </top>
      <bottom>
        <color indexed="63"/>
      </bottom>
    </border>
    <border>
      <left style="thin"/>
      <right style="thin"/>
      <top>
        <color indexed="63"/>
      </top>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ck"/>
      <bottom style="thick"/>
    </border>
    <border>
      <left>
        <color indexed="63"/>
      </left>
      <right>
        <color indexed="63"/>
      </right>
      <top style="thick"/>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style="thin"/>
      <bottom style="medium"/>
    </border>
    <border>
      <left style="thin"/>
      <right style="thin"/>
      <top style="thin"/>
      <bottom style="thick"/>
    </border>
    <border>
      <left style="thin"/>
      <right style="thick"/>
      <top style="thin"/>
      <bottom style="thin"/>
    </border>
    <border>
      <left style="thin"/>
      <right style="thick"/>
      <top style="thin"/>
      <bottom style="thick"/>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ck"/>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ck"/>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medium"/>
    </border>
    <border>
      <left style="thin"/>
      <right style="thin"/>
      <top style="medium"/>
      <bottom>
        <color indexed="63"/>
      </bottom>
    </border>
    <border>
      <left style="hair"/>
      <right>
        <color indexed="63"/>
      </right>
      <top style="medium"/>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right>
        <color indexed="63"/>
      </right>
      <top>
        <color indexed="63"/>
      </top>
      <bottom style="medium"/>
    </border>
    <border>
      <left>
        <color indexed="63"/>
      </left>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hair"/>
      <top style="medium"/>
      <bottom>
        <color indexed="63"/>
      </bottom>
    </border>
    <border>
      <left style="thick"/>
      <right style="hair"/>
      <top>
        <color indexed="63"/>
      </top>
      <bottom style="thin"/>
    </border>
    <border>
      <left style="hair"/>
      <right style="hair"/>
      <top style="medium"/>
      <bottom>
        <color indexed="63"/>
      </bottom>
    </border>
    <border>
      <left style="hair"/>
      <right style="thin"/>
      <top style="medium"/>
      <bottom>
        <color indexed="63"/>
      </bottom>
    </border>
    <border>
      <left style="hair"/>
      <right style="hair"/>
      <top>
        <color indexed="63"/>
      </top>
      <bottom style="thin"/>
    </border>
    <border>
      <left style="hair"/>
      <right style="thin"/>
      <top>
        <color indexed="63"/>
      </top>
      <bottom style="thin"/>
    </border>
    <border>
      <left style="thin"/>
      <right style="hair"/>
      <top style="medium"/>
      <bottom>
        <color indexed="63"/>
      </bottom>
    </border>
    <border>
      <left style="thin"/>
      <right style="hair"/>
      <top>
        <color indexed="63"/>
      </top>
      <bottom style="thin"/>
    </border>
    <border>
      <left style="thick"/>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ck"/>
      <top style="medium"/>
      <bottom style="thin"/>
    </border>
    <border>
      <left style="thick"/>
      <right>
        <color indexed="63"/>
      </right>
      <top style="thin"/>
      <bottom style="medium"/>
    </border>
    <border>
      <left>
        <color indexed="63"/>
      </left>
      <right>
        <color indexed="63"/>
      </right>
      <top style="thin"/>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medium"/>
      <bottom style="medium"/>
    </border>
    <border>
      <left style="thin"/>
      <right>
        <color indexed="63"/>
      </right>
      <top style="thin"/>
      <bottom style="medium"/>
    </border>
    <border>
      <left style="thick"/>
      <right>
        <color indexed="63"/>
      </right>
      <top style="thin"/>
      <bottom>
        <color indexed="63"/>
      </bottom>
    </border>
    <border>
      <left style="thin"/>
      <right style="medium"/>
      <top style="medium"/>
      <bottom style="medium"/>
    </border>
    <border>
      <left style="medium"/>
      <right>
        <color indexed="63"/>
      </right>
      <top style="medium"/>
      <bottom style="thin"/>
    </border>
    <border>
      <left>
        <color indexed="63"/>
      </left>
      <right style="thick"/>
      <top style="thin"/>
      <bottom>
        <color indexed="63"/>
      </bottom>
    </border>
    <border>
      <left style="thick"/>
      <right style="thin"/>
      <top style="medium"/>
      <bottom style="thin"/>
    </border>
    <border>
      <left style="thick"/>
      <right>
        <color indexed="63"/>
      </right>
      <top style="thick"/>
      <bottom style="thin"/>
    </border>
    <border>
      <left>
        <color indexed="63"/>
      </left>
      <right style="thin"/>
      <top style="thick"/>
      <bottom style="thin"/>
    </border>
    <border>
      <left style="thick"/>
      <right>
        <color indexed="63"/>
      </right>
      <top style="thin"/>
      <bottom style="thin"/>
    </border>
    <border>
      <left style="thin"/>
      <right style="thin"/>
      <top style="thick"/>
      <bottom style="thin"/>
    </border>
    <border>
      <left style="thin"/>
      <right style="thick"/>
      <top style="thick"/>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thick"/>
    </border>
    <border>
      <left>
        <color indexed="63"/>
      </left>
      <right>
        <color indexed="63"/>
      </right>
      <top style="thin"/>
      <bottom style="thick"/>
    </border>
    <border>
      <left style="thick"/>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8" fillId="0" borderId="0" applyNumberFormat="0" applyFill="0" applyBorder="0" applyAlignment="0" applyProtection="0"/>
    <xf numFmtId="0" fontId="71" fillId="32" borderId="0" applyNumberFormat="0" applyBorder="0" applyAlignment="0" applyProtection="0"/>
  </cellStyleXfs>
  <cellXfs count="386">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7" fillId="0" borderId="0" xfId="43" applyAlignment="1" applyProtection="1">
      <alignment horizontal="center" vertical="center"/>
      <protection/>
    </xf>
    <xf numFmtId="0" fontId="7" fillId="0" borderId="0" xfId="43" applyAlignment="1" applyProtection="1">
      <alignment vertical="center"/>
      <protection/>
    </xf>
    <xf numFmtId="0" fontId="7" fillId="0" borderId="0" xfId="43" applyBorder="1" applyAlignment="1" applyProtection="1">
      <alignment horizontal="center" vertical="center"/>
      <protection/>
    </xf>
    <xf numFmtId="0" fontId="0" fillId="0" borderId="0" xfId="0" applyNumberFormat="1" applyAlignment="1">
      <alignment/>
    </xf>
    <xf numFmtId="0" fontId="0" fillId="0" borderId="0" xfId="0" applyNumberFormat="1" applyBorder="1" applyAlignment="1" applyProtection="1">
      <alignment horizontal="center" vertical="center"/>
      <protection hidden="1"/>
    </xf>
    <xf numFmtId="0" fontId="0" fillId="0" borderId="0" xfId="0" applyNumberFormat="1" applyBorder="1" applyAlignment="1" applyProtection="1">
      <alignment horizontal="center" vertical="center" shrinkToFit="1"/>
      <protection hidden="1"/>
    </xf>
    <xf numFmtId="0" fontId="0" fillId="0" borderId="0" xfId="0" applyNumberFormat="1" applyFill="1" applyAlignment="1">
      <alignment/>
    </xf>
    <xf numFmtId="0" fontId="4" fillId="0" borderId="0" xfId="0" applyNumberFormat="1" applyFont="1" applyAlignment="1">
      <alignment/>
    </xf>
    <xf numFmtId="0" fontId="0" fillId="0" borderId="0" xfId="0" applyNumberFormat="1" applyAlignment="1">
      <alignment horizontal="center"/>
    </xf>
    <xf numFmtId="0" fontId="20" fillId="0" borderId="0" xfId="0" applyFont="1" applyAlignment="1">
      <alignment/>
    </xf>
    <xf numFmtId="0" fontId="0" fillId="0" borderId="0" xfId="0"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3" xfId="0" applyBorder="1" applyAlignment="1">
      <alignment horizontal="center" vertical="center"/>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18" fillId="0" borderId="13" xfId="0" applyFont="1" applyBorder="1" applyAlignment="1">
      <alignment wrapText="1"/>
    </xf>
    <xf numFmtId="0" fontId="0" fillId="0" borderId="0" xfId="0" applyBorder="1" applyAlignment="1">
      <alignment/>
    </xf>
    <xf numFmtId="0" fontId="0" fillId="33" borderId="13" xfId="0" applyFill="1" applyBorder="1" applyAlignment="1">
      <alignment/>
    </xf>
    <xf numFmtId="0" fontId="0" fillId="0" borderId="13" xfId="0" applyNumberFormat="1" applyBorder="1" applyAlignment="1">
      <alignment horizontal="center" vertical="center"/>
    </xf>
    <xf numFmtId="0" fontId="0" fillId="34" borderId="13" xfId="0" applyFill="1" applyBorder="1" applyAlignment="1">
      <alignment/>
    </xf>
    <xf numFmtId="0" fontId="0" fillId="0" borderId="0" xfId="0" applyFill="1" applyBorder="1" applyAlignment="1">
      <alignment/>
    </xf>
    <xf numFmtId="0" fontId="0" fillId="0" borderId="13" xfId="0" applyNumberFormat="1" applyBorder="1" applyAlignment="1" applyProtection="1">
      <alignment horizontal="center" vertical="center"/>
      <protection hidden="1"/>
    </xf>
    <xf numFmtId="0" fontId="27" fillId="0" borderId="19" xfId="0" applyNumberFormat="1" applyFont="1" applyFill="1" applyBorder="1" applyAlignment="1">
      <alignment horizontal="center" vertical="center"/>
    </xf>
    <xf numFmtId="0" fontId="20" fillId="0" borderId="20" xfId="0" applyFont="1" applyBorder="1" applyAlignment="1">
      <alignment horizontal="center"/>
    </xf>
    <xf numFmtId="0" fontId="0" fillId="33" borderId="13" xfId="0" applyFill="1" applyBorder="1" applyAlignment="1">
      <alignment wrapText="1"/>
    </xf>
    <xf numFmtId="0" fontId="11" fillId="0" borderId="0" xfId="0" applyFont="1" applyBorder="1" applyAlignment="1" applyProtection="1">
      <alignment horizontal="center" vertical="center"/>
      <protection/>
    </xf>
    <xf numFmtId="0" fontId="23" fillId="0" borderId="19"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0" borderId="21" xfId="0" applyFont="1" applyBorder="1" applyAlignment="1" applyProtection="1">
      <alignment vertical="center"/>
      <protection/>
    </xf>
    <xf numFmtId="0" fontId="23" fillId="0" borderId="19" xfId="0" applyFont="1" applyBorder="1" applyAlignment="1" applyProtection="1">
      <alignment vertical="center"/>
      <protection/>
    </xf>
    <xf numFmtId="0" fontId="24" fillId="0" borderId="0"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shrinkToFit="1"/>
      <protection/>
    </xf>
    <xf numFmtId="0" fontId="3" fillId="0" borderId="11" xfId="0" applyFont="1" applyBorder="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0" fillId="0" borderId="0" xfId="0" applyAlignment="1" applyProtection="1">
      <alignment/>
      <protection/>
    </xf>
    <xf numFmtId="0" fontId="4" fillId="0" borderId="0" xfId="0" applyFont="1" applyBorder="1" applyAlignment="1" applyProtection="1">
      <alignment horizontal="center" vertical="center"/>
      <protection/>
    </xf>
    <xf numFmtId="0" fontId="0" fillId="0" borderId="23" xfId="0" applyBorder="1" applyAlignment="1" applyProtection="1">
      <alignment/>
      <protection/>
    </xf>
    <xf numFmtId="0" fontId="6"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24" xfId="0" applyBorder="1" applyAlignment="1">
      <alignment/>
    </xf>
    <xf numFmtId="0" fontId="27" fillId="0" borderId="0" xfId="0" applyNumberFormat="1" applyFont="1" applyFill="1" applyBorder="1" applyAlignment="1">
      <alignment horizontal="center" vertical="center"/>
    </xf>
    <xf numFmtId="0" fontId="0" fillId="35" borderId="0" xfId="0" applyNumberFormat="1" applyFill="1" applyBorder="1" applyAlignment="1" applyProtection="1">
      <alignment horizontal="center" vertical="center"/>
      <protection hidden="1"/>
    </xf>
    <xf numFmtId="0" fontId="0" fillId="35" borderId="0" xfId="0" applyNumberFormat="1" applyFill="1" applyBorder="1" applyAlignment="1" applyProtection="1">
      <alignment horizontal="center" vertical="center" shrinkToFit="1"/>
      <protection hidden="1"/>
    </xf>
    <xf numFmtId="14" fontId="0" fillId="35" borderId="0" xfId="0" applyNumberFormat="1" applyFill="1" applyBorder="1" applyAlignment="1" applyProtection="1">
      <alignment horizontal="center" vertical="center" shrinkToFit="1"/>
      <protection hidden="1"/>
    </xf>
    <xf numFmtId="0" fontId="0" fillId="0" borderId="13"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7" xfId="0" applyBorder="1" applyAlignment="1">
      <alignment/>
    </xf>
    <xf numFmtId="0" fontId="0" fillId="0" borderId="18" xfId="0" applyBorder="1" applyAlignment="1">
      <alignment/>
    </xf>
    <xf numFmtId="0" fontId="0" fillId="0" borderId="28" xfId="0" applyBorder="1" applyAlignment="1">
      <alignment/>
    </xf>
    <xf numFmtId="0" fontId="0" fillId="0" borderId="25" xfId="0" applyBorder="1" applyAlignment="1">
      <alignment/>
    </xf>
    <xf numFmtId="0" fontId="0" fillId="0" borderId="13" xfId="0" applyFill="1" applyBorder="1" applyAlignment="1">
      <alignment horizontal="lef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2" fillId="36" borderId="0" xfId="0" applyFont="1" applyFill="1" applyBorder="1" applyAlignment="1">
      <alignment/>
    </xf>
    <xf numFmtId="0" fontId="0" fillId="0" borderId="33" xfId="0" applyBorder="1" applyAlignment="1">
      <alignment horizontal="center"/>
    </xf>
    <xf numFmtId="0" fontId="0" fillId="0" borderId="23" xfId="0" applyBorder="1" applyAlignment="1">
      <alignment/>
    </xf>
    <xf numFmtId="0" fontId="0" fillId="0" borderId="34" xfId="0" applyBorder="1" applyAlignment="1">
      <alignment/>
    </xf>
    <xf numFmtId="0" fontId="0" fillId="0" borderId="35" xfId="0" applyBorder="1" applyAlignment="1">
      <alignment/>
    </xf>
    <xf numFmtId="0" fontId="0" fillId="0" borderId="19" xfId="0" applyBorder="1" applyAlignment="1">
      <alignment/>
    </xf>
    <xf numFmtId="0" fontId="12" fillId="0" borderId="0" xfId="0" applyFont="1" applyBorder="1" applyAlignment="1" applyProtection="1">
      <alignment horizontal="right" vertical="center"/>
      <protection/>
    </xf>
    <xf numFmtId="0" fontId="73" fillId="0" borderId="0" xfId="0" applyFont="1" applyAlignment="1">
      <alignment/>
    </xf>
    <xf numFmtId="0" fontId="73" fillId="0" borderId="21" xfId="0" applyFont="1" applyBorder="1" applyAlignment="1">
      <alignment/>
    </xf>
    <xf numFmtId="0" fontId="0" fillId="0" borderId="0" xfId="0" applyBorder="1" applyAlignment="1" applyProtection="1">
      <alignment/>
      <protection/>
    </xf>
    <xf numFmtId="0" fontId="3" fillId="28" borderId="36" xfId="0" applyFont="1" applyFill="1" applyBorder="1" applyAlignment="1" applyProtection="1">
      <alignment horizontal="center" vertical="center"/>
      <protection/>
    </xf>
    <xf numFmtId="0" fontId="10" fillId="28" borderId="37" xfId="0" applyFont="1" applyFill="1" applyBorder="1" applyAlignment="1" applyProtection="1">
      <alignment horizontal="left" vertical="center"/>
      <protection/>
    </xf>
    <xf numFmtId="0" fontId="0" fillId="0" borderId="13" xfId="0" applyNumberFormat="1" applyBorder="1" applyAlignment="1">
      <alignment horizontal="center"/>
    </xf>
    <xf numFmtId="0" fontId="0" fillId="0" borderId="38" xfId="0" applyBorder="1" applyAlignment="1">
      <alignment/>
    </xf>
    <xf numFmtId="0" fontId="0" fillId="0" borderId="16" xfId="0" applyBorder="1" applyAlignment="1">
      <alignment shrinkToFit="1"/>
    </xf>
    <xf numFmtId="0" fontId="0" fillId="0" borderId="31" xfId="0" applyBorder="1" applyAlignment="1">
      <alignment shrinkToFit="1"/>
    </xf>
    <xf numFmtId="0" fontId="0" fillId="0" borderId="18" xfId="0" applyBorder="1" applyAlignment="1">
      <alignment shrinkToFit="1"/>
    </xf>
    <xf numFmtId="0" fontId="0" fillId="0" borderId="39" xfId="0" applyBorder="1" applyAlignment="1">
      <alignment shrinkToFit="1"/>
    </xf>
    <xf numFmtId="0" fontId="0" fillId="0" borderId="26" xfId="0" applyBorder="1" applyAlignment="1">
      <alignment shrinkToFit="1"/>
    </xf>
    <xf numFmtId="0" fontId="0" fillId="0" borderId="40" xfId="0" applyBorder="1" applyAlignment="1">
      <alignment/>
    </xf>
    <xf numFmtId="0" fontId="5" fillId="0" borderId="13" xfId="0" applyFont="1" applyBorder="1" applyAlignment="1">
      <alignment horizontal="center"/>
    </xf>
    <xf numFmtId="0" fontId="5" fillId="0" borderId="41" xfId="0" applyFont="1" applyBorder="1" applyAlignment="1">
      <alignment horizontal="center"/>
    </xf>
    <xf numFmtId="189" fontId="0" fillId="37" borderId="42" xfId="0" applyNumberFormat="1" applyFill="1" applyBorder="1" applyAlignment="1">
      <alignment/>
    </xf>
    <xf numFmtId="189" fontId="0" fillId="37" borderId="43" xfId="0" applyNumberFormat="1" applyFill="1" applyBorder="1" applyAlignment="1">
      <alignment/>
    </xf>
    <xf numFmtId="185" fontId="0" fillId="35" borderId="0" xfId="0" applyNumberFormat="1" applyFill="1" applyBorder="1" applyAlignment="1" applyProtection="1">
      <alignment horizontal="center" vertical="center" shrinkToFit="1"/>
      <protection hidden="1"/>
    </xf>
    <xf numFmtId="49" fontId="0" fillId="35" borderId="0" xfId="0" applyNumberFormat="1" applyFill="1" applyBorder="1" applyAlignment="1" applyProtection="1">
      <alignment horizontal="center" vertical="center"/>
      <protection hidden="1"/>
    </xf>
    <xf numFmtId="49" fontId="0" fillId="35" borderId="0" xfId="0" applyNumberFormat="1" applyFill="1" applyBorder="1" applyAlignment="1" applyProtection="1">
      <alignment horizontal="center" vertical="center" shrinkToFit="1"/>
      <protection hidden="1"/>
    </xf>
    <xf numFmtId="187" fontId="0" fillId="35" borderId="0" xfId="0" applyNumberFormat="1" applyFill="1" applyBorder="1" applyAlignment="1" applyProtection="1">
      <alignment horizontal="center" vertical="center" shrinkToFit="1"/>
      <protection hidden="1"/>
    </xf>
    <xf numFmtId="189" fontId="0" fillId="35" borderId="0" xfId="0" applyNumberFormat="1" applyFill="1" applyBorder="1" applyAlignment="1" applyProtection="1">
      <alignment horizontal="center" vertical="center" shrinkToFit="1"/>
      <protection hidden="1"/>
    </xf>
    <xf numFmtId="0" fontId="74" fillId="0" borderId="0" xfId="0" applyFont="1" applyFill="1" applyBorder="1" applyAlignment="1" applyProtection="1">
      <alignment horizontal="left" vertical="center"/>
      <protection/>
    </xf>
    <xf numFmtId="0" fontId="74" fillId="0" borderId="0" xfId="0" applyFont="1" applyAlignment="1">
      <alignment horizontal="left" vertical="center"/>
    </xf>
    <xf numFmtId="0" fontId="0" fillId="0" borderId="44" xfId="0" applyBorder="1" applyAlignment="1">
      <alignment horizontal="center"/>
    </xf>
    <xf numFmtId="0" fontId="0" fillId="0" borderId="36" xfId="0" applyNumberFormat="1" applyBorder="1" applyAlignment="1">
      <alignment/>
    </xf>
    <xf numFmtId="0" fontId="30" fillId="0" borderId="45"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47" xfId="0" applyFont="1" applyBorder="1" applyAlignment="1">
      <alignment horizontal="center" vertical="center" shrinkToFit="1"/>
    </xf>
    <xf numFmtId="0" fontId="0" fillId="0" borderId="0" xfId="0" applyNumberFormat="1" applyBorder="1" applyAlignment="1">
      <alignment/>
    </xf>
    <xf numFmtId="0" fontId="33" fillId="0" borderId="0" xfId="0" applyFont="1" applyFill="1" applyBorder="1" applyAlignment="1">
      <alignment vertical="center"/>
    </xf>
    <xf numFmtId="0" fontId="75" fillId="0" borderId="0" xfId="43" applyFont="1" applyFill="1" applyBorder="1" applyAlignment="1" applyProtection="1">
      <alignment vertical="center" shrinkToFit="1"/>
      <protection/>
    </xf>
    <xf numFmtId="0" fontId="75" fillId="0" borderId="0" xfId="0" applyFont="1" applyFill="1" applyBorder="1" applyAlignment="1">
      <alignment vertical="center" shrinkToFit="1"/>
    </xf>
    <xf numFmtId="0" fontId="11" fillId="0" borderId="48" xfId="0" applyFont="1" applyBorder="1" applyAlignment="1">
      <alignment vertical="center"/>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0" xfId="0" applyFont="1" applyAlignment="1">
      <alignment horizontal="center" vertical="center"/>
    </xf>
    <xf numFmtId="0" fontId="36" fillId="0" borderId="48" xfId="0" applyFont="1" applyBorder="1" applyAlignment="1">
      <alignment horizontal="center" vertical="center"/>
    </xf>
    <xf numFmtId="0" fontId="36" fillId="0" borderId="51" xfId="0" applyFont="1" applyBorder="1" applyAlignment="1">
      <alignment horizontal="center" vertical="center"/>
    </xf>
    <xf numFmtId="0" fontId="36" fillId="0" borderId="52" xfId="0" applyFont="1" applyBorder="1" applyAlignment="1">
      <alignment horizontal="center" vertical="center"/>
    </xf>
    <xf numFmtId="0" fontId="0" fillId="0" borderId="13"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4" fillId="0" borderId="36" xfId="0" applyNumberFormat="1" applyFont="1" applyBorder="1" applyAlignment="1">
      <alignment/>
    </xf>
    <xf numFmtId="0" fontId="0" fillId="0" borderId="23" xfId="0" applyBorder="1" applyAlignment="1">
      <alignment/>
    </xf>
    <xf numFmtId="0" fontId="0" fillId="0" borderId="37" xfId="0" applyBorder="1" applyAlignment="1">
      <alignment/>
    </xf>
    <xf numFmtId="0" fontId="30" fillId="0" borderId="36" xfId="0" applyFont="1" applyFill="1" applyBorder="1" applyAlignment="1" applyProtection="1">
      <alignment horizontal="center" vertical="center" wrapText="1" shrinkToFit="1"/>
      <protection/>
    </xf>
    <xf numFmtId="0" fontId="30" fillId="0" borderId="23" xfId="0" applyFont="1" applyFill="1" applyBorder="1" applyAlignment="1" applyProtection="1">
      <alignment horizontal="center" vertical="center" shrinkToFit="1"/>
      <protection/>
    </xf>
    <xf numFmtId="0" fontId="30" fillId="0" borderId="37" xfId="0" applyFont="1" applyFill="1" applyBorder="1" applyAlignment="1" applyProtection="1">
      <alignment horizontal="center" vertical="center" shrinkToFit="1"/>
      <protection/>
    </xf>
    <xf numFmtId="0" fontId="5" fillId="28" borderId="23" xfId="0" applyFont="1" applyFill="1" applyBorder="1" applyAlignment="1" applyProtection="1">
      <alignment horizontal="center" vertical="center" shrinkToFit="1"/>
      <protection locked="0"/>
    </xf>
    <xf numFmtId="0" fontId="5" fillId="28" borderId="53" xfId="0" applyFont="1" applyFill="1" applyBorder="1" applyAlignment="1" applyProtection="1">
      <alignment horizontal="center" vertical="center" shrinkToFit="1"/>
      <protection locked="0"/>
    </xf>
    <xf numFmtId="0" fontId="76" fillId="36" borderId="0" xfId="0" applyFont="1" applyFill="1" applyBorder="1" applyAlignment="1">
      <alignment horizontal="center"/>
    </xf>
    <xf numFmtId="0" fontId="76" fillId="0" borderId="0" xfId="0" applyFont="1" applyBorder="1" applyAlignment="1">
      <alignment/>
    </xf>
    <xf numFmtId="0" fontId="72" fillId="36"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Alignment="1">
      <alignment/>
    </xf>
    <xf numFmtId="0" fontId="4" fillId="34" borderId="54" xfId="0"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locked="0"/>
    </xf>
    <xf numFmtId="0" fontId="4" fillId="34" borderId="56" xfId="0" applyFont="1" applyFill="1" applyBorder="1" applyAlignment="1" applyProtection="1">
      <alignment horizontal="center" vertical="center" shrinkToFit="1"/>
      <protection locked="0"/>
    </xf>
    <xf numFmtId="0" fontId="4" fillId="34" borderId="57" xfId="0" applyFont="1" applyFill="1" applyBorder="1" applyAlignment="1" applyProtection="1">
      <alignment horizontal="center" vertical="center" shrinkToFit="1"/>
      <protection locked="0"/>
    </xf>
    <xf numFmtId="0" fontId="34" fillId="38" borderId="30" xfId="0" applyFont="1" applyFill="1" applyBorder="1" applyAlignment="1" applyProtection="1">
      <alignment horizontal="center" vertical="center" shrinkToFit="1"/>
      <protection/>
    </xf>
    <xf numFmtId="0" fontId="35" fillId="38" borderId="22" xfId="0" applyFont="1" applyFill="1" applyBorder="1" applyAlignment="1" applyProtection="1">
      <alignment horizontal="center" vertical="center" shrinkToFit="1"/>
      <protection/>
    </xf>
    <xf numFmtId="0" fontId="5" fillId="28" borderId="51" xfId="0" applyFont="1" applyFill="1" applyBorder="1" applyAlignment="1" applyProtection="1">
      <alignment horizontal="center" vertical="center" shrinkToFit="1"/>
      <protection locked="0"/>
    </xf>
    <xf numFmtId="0" fontId="5" fillId="28" borderId="58"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wrapText="1"/>
      <protection/>
    </xf>
    <xf numFmtId="0" fontId="0" fillId="0" borderId="6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189" fontId="16" fillId="0" borderId="64" xfId="0" applyNumberFormat="1" applyFont="1" applyFill="1" applyBorder="1" applyAlignment="1" applyProtection="1">
      <alignment horizontal="right" vertical="center" shrinkToFit="1"/>
      <protection/>
    </xf>
    <xf numFmtId="189" fontId="15" fillId="0" borderId="49" xfId="0" applyNumberFormat="1" applyFont="1" applyBorder="1" applyAlignment="1" applyProtection="1">
      <alignment horizontal="right" vertical="center" shrinkToFit="1"/>
      <protection/>
    </xf>
    <xf numFmtId="189" fontId="15" fillId="0" borderId="65" xfId="0" applyNumberFormat="1" applyFont="1" applyBorder="1" applyAlignment="1" applyProtection="1">
      <alignment horizontal="right" vertical="center" shrinkToFit="1"/>
      <protection/>
    </xf>
    <xf numFmtId="189" fontId="15" fillId="0" borderId="66" xfId="0" applyNumberFormat="1" applyFont="1" applyBorder="1" applyAlignment="1" applyProtection="1">
      <alignment horizontal="right" vertical="center" shrinkToFit="1"/>
      <protection/>
    </xf>
    <xf numFmtId="189" fontId="15" fillId="0" borderId="0" xfId="0" applyNumberFormat="1" applyFont="1" applyBorder="1" applyAlignment="1" applyProtection="1">
      <alignment horizontal="right" vertical="center" shrinkToFit="1"/>
      <protection/>
    </xf>
    <xf numFmtId="189" fontId="15" fillId="0" borderId="21" xfId="0" applyNumberFormat="1" applyFont="1" applyBorder="1" applyAlignment="1" applyProtection="1">
      <alignment horizontal="right" vertical="center" shrinkToFit="1"/>
      <protection/>
    </xf>
    <xf numFmtId="189" fontId="15" fillId="0" borderId="67" xfId="0" applyNumberFormat="1" applyFont="1" applyBorder="1" applyAlignment="1" applyProtection="1">
      <alignment horizontal="right" vertical="center" shrinkToFit="1"/>
      <protection/>
    </xf>
    <xf numFmtId="189" fontId="15" fillId="0" borderId="51" xfId="0" applyNumberFormat="1" applyFont="1" applyBorder="1" applyAlignment="1" applyProtection="1">
      <alignment horizontal="right" vertical="center" shrinkToFit="1"/>
      <protection/>
    </xf>
    <xf numFmtId="189" fontId="15" fillId="0" borderId="58" xfId="0" applyNumberFormat="1" applyFont="1" applyBorder="1" applyAlignment="1" applyProtection="1">
      <alignment horizontal="right" vertical="center" shrinkToFit="1"/>
      <protection/>
    </xf>
    <xf numFmtId="0" fontId="28" fillId="0" borderId="68" xfId="0" applyFont="1" applyBorder="1" applyAlignment="1" applyProtection="1">
      <alignment horizontal="center" vertical="center" wrapText="1" shrinkToFit="1"/>
      <protection/>
    </xf>
    <xf numFmtId="0" fontId="28" fillId="0" borderId="40" xfId="0" applyFont="1" applyBorder="1" applyAlignment="1" applyProtection="1">
      <alignment horizontal="center" vertical="center" shrinkToFit="1"/>
      <protection/>
    </xf>
    <xf numFmtId="0" fontId="20" fillId="28" borderId="51" xfId="0" applyFont="1" applyFill="1" applyBorder="1" applyAlignment="1" applyProtection="1">
      <alignment horizontal="center" vertical="center" shrinkToFit="1"/>
      <protection locked="0"/>
    </xf>
    <xf numFmtId="0" fontId="20" fillId="28" borderId="58"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187" fontId="6" fillId="0" borderId="70" xfId="0" applyNumberFormat="1" applyFont="1" applyFill="1" applyBorder="1" applyAlignment="1" applyProtection="1">
      <alignment horizontal="right" vertical="center" wrapText="1"/>
      <protection/>
    </xf>
    <xf numFmtId="187" fontId="6" fillId="0" borderId="49" xfId="0" applyNumberFormat="1" applyFont="1" applyFill="1" applyBorder="1" applyAlignment="1" applyProtection="1">
      <alignment horizontal="right" vertical="center" wrapText="1"/>
      <protection/>
    </xf>
    <xf numFmtId="187" fontId="6" fillId="0" borderId="50" xfId="0" applyNumberFormat="1" applyFont="1" applyFill="1" applyBorder="1" applyAlignment="1" applyProtection="1">
      <alignment horizontal="right" vertical="center" wrapText="1"/>
      <protection/>
    </xf>
    <xf numFmtId="187" fontId="6" fillId="0" borderId="71" xfId="0" applyNumberFormat="1" applyFont="1" applyFill="1" applyBorder="1" applyAlignment="1" applyProtection="1">
      <alignment horizontal="right" vertical="center" wrapText="1"/>
      <protection/>
    </xf>
    <xf numFmtId="187" fontId="6" fillId="0" borderId="72" xfId="0" applyNumberFormat="1" applyFont="1" applyFill="1" applyBorder="1" applyAlignment="1" applyProtection="1">
      <alignment horizontal="right" vertical="center" wrapText="1"/>
      <protection/>
    </xf>
    <xf numFmtId="187" fontId="6" fillId="0" borderId="73" xfId="0" applyNumberFormat="1" applyFont="1" applyFill="1" applyBorder="1" applyAlignment="1" applyProtection="1">
      <alignment horizontal="right" vertical="center" wrapText="1"/>
      <protection/>
    </xf>
    <xf numFmtId="49" fontId="3" fillId="28" borderId="36" xfId="0" applyNumberFormat="1" applyFont="1" applyFill="1" applyBorder="1" applyAlignment="1" applyProtection="1">
      <alignment horizontal="center" vertical="center" shrinkToFit="1"/>
      <protection locked="0"/>
    </xf>
    <xf numFmtId="49" fontId="3" fillId="28" borderId="37" xfId="0" applyNumberFormat="1" applyFont="1" applyFill="1" applyBorder="1" applyAlignment="1" applyProtection="1">
      <alignment horizontal="center" vertical="center" shrinkToFit="1"/>
      <protection locked="0"/>
    </xf>
    <xf numFmtId="0" fontId="3" fillId="28" borderId="66"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61" xfId="0" applyFont="1" applyFill="1" applyBorder="1" applyAlignment="1" applyProtection="1">
      <alignment horizontal="center" vertical="center" shrinkToFit="1"/>
      <protection locked="0"/>
    </xf>
    <xf numFmtId="49" fontId="3" fillId="28" borderId="23" xfId="0" applyNumberFormat="1" applyFont="1" applyFill="1" applyBorder="1" applyAlignment="1" applyProtection="1">
      <alignment horizontal="center" vertical="center" shrinkToFit="1"/>
      <protection locked="0"/>
    </xf>
    <xf numFmtId="49" fontId="4" fillId="28" borderId="36" xfId="0" applyNumberFormat="1" applyFont="1" applyFill="1" applyBorder="1" applyAlignment="1" applyProtection="1">
      <alignment horizontal="center" vertical="center" shrinkToFit="1"/>
      <protection locked="0"/>
    </xf>
    <xf numFmtId="49" fontId="4" fillId="28" borderId="23" xfId="0" applyNumberFormat="1" applyFont="1" applyFill="1" applyBorder="1" applyAlignment="1" applyProtection="1">
      <alignment horizontal="center" vertical="center" shrinkToFit="1"/>
      <protection locked="0"/>
    </xf>
    <xf numFmtId="49" fontId="4" fillId="28" borderId="37" xfId="0" applyNumberFormat="1" applyFont="1" applyFill="1" applyBorder="1" applyAlignment="1" applyProtection="1">
      <alignment horizontal="center" vertical="center" shrinkToFit="1"/>
      <protection locked="0"/>
    </xf>
    <xf numFmtId="0" fontId="4" fillId="34" borderId="30"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0" fontId="0" fillId="0" borderId="64"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67" xfId="0" applyBorder="1" applyAlignment="1" applyProtection="1">
      <alignment vertical="center"/>
      <protection/>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3" fillId="0" borderId="69" xfId="0" applyFont="1" applyFill="1" applyBorder="1" applyAlignment="1" applyProtection="1">
      <alignment horizontal="center" vertical="center" wrapText="1" shrinkToFit="1"/>
      <protection/>
    </xf>
    <xf numFmtId="0" fontId="3" fillId="0" borderId="22" xfId="0" applyFont="1" applyFill="1" applyBorder="1" applyAlignment="1" applyProtection="1">
      <alignment horizontal="center" vertical="center" shrinkToFit="1"/>
      <protection/>
    </xf>
    <xf numFmtId="0" fontId="10" fillId="0" borderId="74" xfId="0" applyFont="1" applyFill="1" applyBorder="1" applyAlignment="1" applyProtection="1">
      <alignment horizontal="left" vertical="center"/>
      <protection/>
    </xf>
    <xf numFmtId="0" fontId="10" fillId="0" borderId="51" xfId="0" applyFont="1" applyFill="1" applyBorder="1" applyAlignment="1" applyProtection="1">
      <alignment horizontal="left" vertical="center"/>
      <protection/>
    </xf>
    <xf numFmtId="0" fontId="10" fillId="0" borderId="58" xfId="0" applyFont="1" applyFill="1" applyBorder="1" applyAlignment="1" applyProtection="1">
      <alignment horizontal="left" vertical="center"/>
      <protection/>
    </xf>
    <xf numFmtId="0" fontId="6" fillId="0" borderId="11"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28" borderId="36" xfId="0" applyFont="1" applyFill="1" applyBorder="1" applyAlignment="1" applyProtection="1">
      <alignment horizontal="center" vertical="center" shrinkToFit="1"/>
      <protection locked="0"/>
    </xf>
    <xf numFmtId="0" fontId="3" fillId="28" borderId="23" xfId="0" applyFont="1" applyFill="1" applyBorder="1" applyAlignment="1" applyProtection="1">
      <alignment horizontal="center" vertical="center" shrinkToFit="1"/>
      <protection locked="0"/>
    </xf>
    <xf numFmtId="0" fontId="3" fillId="28" borderId="37" xfId="0" applyFont="1" applyFill="1" applyBorder="1" applyAlignment="1" applyProtection="1">
      <alignment horizontal="center" vertical="center" shrinkToFit="1"/>
      <protection locked="0"/>
    </xf>
    <xf numFmtId="0" fontId="0" fillId="0" borderId="74"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49" fontId="3" fillId="28" borderId="54" xfId="0" applyNumberFormat="1" applyFont="1" applyFill="1" applyBorder="1" applyAlignment="1" applyProtection="1">
      <alignment horizontal="center" vertical="center" shrinkToFit="1"/>
      <protection locked="0"/>
    </xf>
    <xf numFmtId="49" fontId="3" fillId="28" borderId="75" xfId="0" applyNumberFormat="1" applyFont="1" applyFill="1" applyBorder="1" applyAlignment="1" applyProtection="1">
      <alignment horizontal="center" vertical="center" shrinkToFit="1"/>
      <protection locked="0"/>
    </xf>
    <xf numFmtId="0" fontId="6" fillId="28" borderId="36" xfId="0" applyFont="1" applyFill="1" applyBorder="1" applyAlignment="1" applyProtection="1">
      <alignment horizontal="center" vertical="center" shrinkToFit="1"/>
      <protection locked="0"/>
    </xf>
    <xf numFmtId="0" fontId="4" fillId="28" borderId="23" xfId="0" applyFont="1" applyFill="1" applyBorder="1" applyAlignment="1" applyProtection="1">
      <alignment horizontal="center" vertical="center" shrinkToFit="1"/>
      <protection locked="0"/>
    </xf>
    <xf numFmtId="0" fontId="4" fillId="28" borderId="53" xfId="0" applyFont="1" applyFill="1" applyBorder="1" applyAlignment="1" applyProtection="1">
      <alignment horizontal="center" vertical="center" shrinkToFit="1"/>
      <protection locked="0"/>
    </xf>
    <xf numFmtId="0" fontId="25" fillId="0" borderId="76" xfId="0" applyFont="1" applyBorder="1" applyAlignment="1" applyProtection="1">
      <alignment vertical="center" wrapText="1"/>
      <protection/>
    </xf>
    <xf numFmtId="0" fontId="25" fillId="0" borderId="77" xfId="0" applyFont="1" applyBorder="1" applyAlignment="1" applyProtection="1">
      <alignment vertical="center" wrapText="1"/>
      <protection/>
    </xf>
    <xf numFmtId="0" fontId="25" fillId="0" borderId="78" xfId="0" applyFont="1" applyBorder="1" applyAlignment="1" applyProtection="1">
      <alignment vertical="center" wrapText="1"/>
      <protection/>
    </xf>
    <xf numFmtId="0" fontId="14" fillId="28" borderId="23" xfId="0" applyFont="1" applyFill="1" applyBorder="1" applyAlignment="1" applyProtection="1">
      <alignment horizontal="center" vertical="center" shrinkToFit="1"/>
      <protection locked="0"/>
    </xf>
    <xf numFmtId="0" fontId="20" fillId="28" borderId="23" xfId="0" applyFont="1" applyFill="1" applyBorder="1" applyAlignment="1" applyProtection="1">
      <alignment horizontal="center" vertical="center" shrinkToFit="1"/>
      <protection locked="0"/>
    </xf>
    <xf numFmtId="0" fontId="20" fillId="28" borderId="53"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14" fillId="28" borderId="13" xfId="0" applyFont="1" applyFill="1" applyBorder="1" applyAlignment="1" applyProtection="1">
      <alignment horizontal="center" vertical="center"/>
      <protection locked="0"/>
    </xf>
    <xf numFmtId="0" fontId="20" fillId="28" borderId="13" xfId="0" applyFont="1" applyFill="1" applyBorder="1" applyAlignment="1" applyProtection="1">
      <alignment horizontal="center" vertical="center"/>
      <protection locked="0"/>
    </xf>
    <xf numFmtId="0" fontId="7" fillId="28" borderId="13" xfId="43" applyFill="1" applyBorder="1" applyAlignment="1" applyProtection="1">
      <alignment horizontal="center" vertical="center" shrinkToFit="1"/>
      <protection locked="0"/>
    </xf>
    <xf numFmtId="0" fontId="29" fillId="28" borderId="13" xfId="43" applyFont="1" applyFill="1" applyBorder="1" applyAlignment="1" applyProtection="1">
      <alignment horizontal="center" vertical="center" shrinkToFit="1"/>
      <protection locked="0"/>
    </xf>
    <xf numFmtId="0" fontId="5" fillId="28" borderId="13" xfId="0" applyFont="1" applyFill="1" applyBorder="1" applyAlignment="1" applyProtection="1">
      <alignment horizontal="center" vertical="center" shrinkToFit="1"/>
      <protection locked="0"/>
    </xf>
    <xf numFmtId="0" fontId="5" fillId="28" borderId="42" xfId="0" applyFont="1" applyFill="1" applyBorder="1" applyAlignment="1" applyProtection="1">
      <alignment horizontal="center" vertical="center" shrinkToFit="1"/>
      <protection locked="0"/>
    </xf>
    <xf numFmtId="14" fontId="17" fillId="0" borderId="36" xfId="0" applyNumberFormat="1"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protection/>
    </xf>
    <xf numFmtId="14" fontId="5" fillId="28" borderId="23" xfId="0" applyNumberFormat="1" applyFont="1" applyFill="1" applyBorder="1" applyAlignment="1" applyProtection="1">
      <alignment horizontal="center" vertical="center"/>
      <protection locked="0"/>
    </xf>
    <xf numFmtId="14" fontId="5" fillId="28" borderId="53" xfId="0" applyNumberFormat="1"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wrapText="1" shrinkToFit="1"/>
      <protection/>
    </xf>
    <xf numFmtId="0" fontId="30" fillId="0" borderId="51" xfId="0" applyFont="1" applyFill="1" applyBorder="1" applyAlignment="1" applyProtection="1">
      <alignment horizontal="center" vertical="center" shrinkToFit="1"/>
      <protection/>
    </xf>
    <xf numFmtId="0" fontId="30" fillId="0" borderId="63" xfId="0" applyFont="1" applyFill="1" applyBorder="1" applyAlignment="1" applyProtection="1">
      <alignment horizontal="center" vertical="center" shrinkToFit="1"/>
      <protection/>
    </xf>
    <xf numFmtId="185" fontId="22" fillId="28" borderId="22"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xf>
    <xf numFmtId="0" fontId="0" fillId="0" borderId="37" xfId="0" applyFill="1" applyBorder="1" applyAlignment="1" applyProtection="1">
      <alignment horizontal="center" vertical="center" shrinkToFit="1"/>
      <protection/>
    </xf>
    <xf numFmtId="0" fontId="3" fillId="0" borderId="79" xfId="0" applyFont="1" applyFill="1" applyBorder="1" applyAlignment="1" applyProtection="1">
      <alignment horizontal="center" vertical="center"/>
      <protection/>
    </xf>
    <xf numFmtId="0" fontId="0" fillId="0" borderId="80" xfId="0" applyBorder="1" applyAlignment="1" applyProtection="1">
      <alignment horizontal="center" vertical="center"/>
      <protection/>
    </xf>
    <xf numFmtId="187" fontId="4" fillId="0" borderId="81" xfId="0" applyNumberFormat="1" applyFont="1" applyBorder="1" applyAlignment="1" applyProtection="1">
      <alignment vertical="center"/>
      <protection/>
    </xf>
    <xf numFmtId="187" fontId="4" fillId="0" borderId="82" xfId="0" applyNumberFormat="1" applyFont="1" applyBorder="1" applyAlignment="1" applyProtection="1">
      <alignment vertical="center"/>
      <protection/>
    </xf>
    <xf numFmtId="187" fontId="4" fillId="0" borderId="83" xfId="0" applyNumberFormat="1" applyFont="1" applyBorder="1" applyAlignment="1" applyProtection="1">
      <alignment vertical="center"/>
      <protection/>
    </xf>
    <xf numFmtId="187" fontId="4" fillId="0" borderId="84" xfId="0" applyNumberFormat="1" applyFont="1" applyBorder="1" applyAlignment="1" applyProtection="1">
      <alignment vertical="center"/>
      <protection/>
    </xf>
    <xf numFmtId="0" fontId="0" fillId="0" borderId="85" xfId="0" applyBorder="1" applyAlignment="1" applyProtection="1">
      <alignment horizontal="center" vertical="center" wrapText="1"/>
      <protection/>
    </xf>
    <xf numFmtId="0" fontId="0" fillId="0" borderId="86" xfId="0" applyBorder="1" applyAlignment="1" applyProtection="1">
      <alignment horizontal="center" vertical="center"/>
      <protection/>
    </xf>
    <xf numFmtId="0" fontId="14" fillId="0" borderId="36" xfId="0" applyFont="1" applyFill="1" applyBorder="1" applyAlignment="1" applyProtection="1">
      <alignment horizontal="center" vertical="center" shrinkToFit="1"/>
      <protection/>
    </xf>
    <xf numFmtId="0" fontId="3" fillId="0" borderId="87"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88" xfId="0" applyFont="1" applyFill="1" applyBorder="1" applyAlignment="1" applyProtection="1">
      <alignment horizontal="center" vertical="center" shrinkToFit="1"/>
      <protection/>
    </xf>
    <xf numFmtId="0" fontId="0" fillId="0" borderId="89" xfId="0" applyFill="1" applyBorder="1" applyAlignment="1" applyProtection="1">
      <alignment horizontal="center" vertical="center" shrinkToFit="1"/>
      <protection/>
    </xf>
    <xf numFmtId="0" fontId="13" fillId="28" borderId="88" xfId="0" applyFont="1" applyFill="1" applyBorder="1" applyAlignment="1" applyProtection="1">
      <alignment horizontal="center" vertical="center" shrinkToFit="1"/>
      <protection locked="0"/>
    </xf>
    <xf numFmtId="0" fontId="17" fillId="28" borderId="33" xfId="0" applyFont="1" applyFill="1" applyBorder="1" applyAlignment="1" applyProtection="1">
      <alignment horizontal="center" vertical="center" shrinkToFit="1"/>
      <protection locked="0"/>
    </xf>
    <xf numFmtId="0" fontId="17" fillId="28" borderId="90" xfId="0" applyFont="1" applyFill="1" applyBorder="1" applyAlignment="1" applyProtection="1">
      <alignment horizontal="center" vertical="center" shrinkToFit="1"/>
      <protection locked="0"/>
    </xf>
    <xf numFmtId="49" fontId="4" fillId="28" borderId="66" xfId="0" applyNumberFormat="1" applyFont="1" applyFill="1" applyBorder="1" applyAlignment="1" applyProtection="1">
      <alignment horizontal="center" vertical="center" shrinkToFit="1"/>
      <protection locked="0"/>
    </xf>
    <xf numFmtId="49" fontId="4" fillId="28" borderId="0" xfId="0" applyNumberFormat="1" applyFont="1" applyFill="1" applyBorder="1" applyAlignment="1" applyProtection="1">
      <alignment horizontal="center" vertical="center" shrinkToFit="1"/>
      <protection locked="0"/>
    </xf>
    <xf numFmtId="49" fontId="4" fillId="28" borderId="61" xfId="0" applyNumberFormat="1" applyFont="1" applyFill="1" applyBorder="1" applyAlignment="1" applyProtection="1">
      <alignment horizontal="center" vertical="center" shrinkToFit="1"/>
      <protection locked="0"/>
    </xf>
    <xf numFmtId="0" fontId="32" fillId="34" borderId="22" xfId="0" applyFont="1" applyFill="1" applyBorder="1" applyAlignment="1" applyProtection="1">
      <alignment horizontal="center" vertical="center" shrinkToFit="1"/>
      <protection/>
    </xf>
    <xf numFmtId="0" fontId="19" fillId="34" borderId="36" xfId="43" applyFont="1" applyFill="1" applyBorder="1" applyAlignment="1" applyProtection="1">
      <alignment horizontal="center" vertical="center"/>
      <protection/>
    </xf>
    <xf numFmtId="0" fontId="0" fillId="34" borderId="37" xfId="0" applyFill="1" applyBorder="1" applyAlignment="1" applyProtection="1">
      <alignment vertical="center"/>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shrinkToFit="1"/>
      <protection/>
    </xf>
    <xf numFmtId="0" fontId="6" fillId="0" borderId="94" xfId="0" applyFont="1" applyFill="1" applyBorder="1" applyAlignment="1" applyProtection="1">
      <alignment horizontal="center" vertical="center" shrinkToFit="1"/>
      <protection/>
    </xf>
    <xf numFmtId="0" fontId="6" fillId="0" borderId="95" xfId="0" applyFont="1" applyFill="1" applyBorder="1" applyAlignment="1" applyProtection="1">
      <alignment horizontal="center" vertical="center" shrinkToFit="1"/>
      <protection/>
    </xf>
    <xf numFmtId="0" fontId="17" fillId="28" borderId="13" xfId="0" applyFont="1" applyFill="1" applyBorder="1" applyAlignment="1" applyProtection="1">
      <alignment horizontal="center" vertical="center" shrinkToFit="1"/>
      <protection locked="0"/>
    </xf>
    <xf numFmtId="0" fontId="17" fillId="28" borderId="42" xfId="0" applyFont="1" applyFill="1" applyBorder="1" applyAlignment="1" applyProtection="1">
      <alignment horizontal="center" vertical="center" shrinkToFit="1"/>
      <protection locked="0"/>
    </xf>
    <xf numFmtId="0" fontId="26" fillId="0" borderId="14" xfId="0" applyFont="1" applyBorder="1" applyAlignment="1" applyProtection="1">
      <alignment horizontal="center" vertical="center"/>
      <protection/>
    </xf>
    <xf numFmtId="0" fontId="26" fillId="0" borderId="96" xfId="0" applyFont="1" applyBorder="1" applyAlignment="1" applyProtection="1">
      <alignment horizontal="center" vertical="center"/>
      <protection/>
    </xf>
    <xf numFmtId="0" fontId="14" fillId="28" borderId="97" xfId="0" applyFont="1" applyFill="1" applyBorder="1" applyAlignment="1" applyProtection="1">
      <alignment horizontal="center" vertical="center" shrinkToFit="1"/>
      <protection locked="0"/>
    </xf>
    <xf numFmtId="0" fontId="14" fillId="28" borderId="92" xfId="0" applyFont="1" applyFill="1" applyBorder="1" applyAlignment="1" applyProtection="1">
      <alignment horizontal="center" vertical="center" shrinkToFit="1"/>
      <protection locked="0"/>
    </xf>
    <xf numFmtId="0" fontId="3" fillId="0" borderId="98" xfId="0"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26" fillId="0" borderId="99" xfId="0" applyFont="1" applyBorder="1" applyAlignment="1" applyProtection="1">
      <alignment horizontal="center" vertical="center"/>
      <protection/>
    </xf>
    <xf numFmtId="0" fontId="3" fillId="0" borderId="100" xfId="0" applyFont="1" applyFill="1" applyBorder="1" applyAlignment="1" applyProtection="1">
      <alignment horizontal="center" vertical="center" wrapText="1" shrinkToFit="1"/>
      <protection/>
    </xf>
    <xf numFmtId="0" fontId="0" fillId="0" borderId="89" xfId="0" applyBorder="1" applyAlignment="1" applyProtection="1">
      <alignment horizontal="center" vertical="center" shrinkToFit="1"/>
      <protection/>
    </xf>
    <xf numFmtId="0" fontId="14" fillId="28" borderId="66" xfId="0" applyFont="1" applyFill="1" applyBorder="1" applyAlignment="1" applyProtection="1">
      <alignment horizontal="center" vertical="center" shrinkToFit="1"/>
      <protection locked="0"/>
    </xf>
    <xf numFmtId="0" fontId="14" fillId="28" borderId="0" xfId="0" applyFont="1" applyFill="1" applyBorder="1" applyAlignment="1" applyProtection="1">
      <alignment horizontal="center" vertical="center" shrinkToFit="1"/>
      <protection locked="0"/>
    </xf>
    <xf numFmtId="0" fontId="77" fillId="0" borderId="0" xfId="0" applyFont="1" applyAlignment="1" applyProtection="1">
      <alignment horizontal="center" vertical="top"/>
      <protection/>
    </xf>
    <xf numFmtId="0" fontId="77" fillId="0" borderId="77" xfId="0" applyFont="1" applyBorder="1" applyAlignment="1" applyProtection="1">
      <alignment horizontal="center" vertical="top"/>
      <protection/>
    </xf>
    <xf numFmtId="0" fontId="21" fillId="0" borderId="0" xfId="0" applyFont="1" applyAlignment="1" applyProtection="1">
      <alignment horizontal="center" vertical="center" shrinkToFit="1"/>
      <protection/>
    </xf>
    <xf numFmtId="0" fontId="10" fillId="0" borderId="98" xfId="0" applyFont="1" applyFill="1" applyBorder="1" applyAlignment="1" applyProtection="1">
      <alignment horizontal="left" vertical="center"/>
      <protection/>
    </xf>
    <xf numFmtId="0" fontId="10" fillId="0" borderId="75" xfId="0" applyFont="1" applyFill="1" applyBorder="1" applyAlignment="1" applyProtection="1">
      <alignment horizontal="left" vertical="center"/>
      <protection/>
    </xf>
    <xf numFmtId="0" fontId="10" fillId="0" borderId="101" xfId="0" applyFont="1" applyFill="1" applyBorder="1" applyAlignment="1" applyProtection="1">
      <alignment horizontal="left" vertical="center"/>
      <protection/>
    </xf>
    <xf numFmtId="0" fontId="3" fillId="0" borderId="10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64"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14" fillId="28" borderId="33" xfId="0" applyFont="1" applyFill="1" applyBorder="1" applyAlignment="1" applyProtection="1">
      <alignment horizontal="center" vertical="center" shrinkToFit="1"/>
      <protection locked="0"/>
    </xf>
    <xf numFmtId="0" fontId="20" fillId="28" borderId="33" xfId="0" applyFont="1" applyFill="1" applyBorder="1" applyAlignment="1" applyProtection="1">
      <alignment horizontal="center" vertical="center" shrinkToFit="1"/>
      <protection locked="0"/>
    </xf>
    <xf numFmtId="0" fontId="20" fillId="28" borderId="90" xfId="0" applyFont="1" applyFill="1" applyBorder="1" applyAlignment="1" applyProtection="1">
      <alignment horizontal="center" vertical="center" shrinkToFit="1"/>
      <protection locked="0"/>
    </xf>
    <xf numFmtId="0" fontId="75" fillId="0" borderId="0" xfId="0" applyFont="1" applyAlignment="1">
      <alignment horizontal="center"/>
    </xf>
    <xf numFmtId="0" fontId="6" fillId="28" borderId="13" xfId="0" applyFont="1" applyFill="1" applyBorder="1" applyAlignment="1" applyProtection="1">
      <alignment horizontal="center" vertical="center" wrapText="1" shrinkToFit="1"/>
      <protection locked="0"/>
    </xf>
    <xf numFmtId="0" fontId="6" fillId="28" borderId="13" xfId="0" applyFont="1" applyFill="1" applyBorder="1" applyAlignment="1" applyProtection="1">
      <alignment horizontal="center" vertical="center" shrinkToFit="1"/>
      <protection locked="0"/>
    </xf>
    <xf numFmtId="0" fontId="6" fillId="28" borderId="42" xfId="0" applyFont="1" applyFill="1" applyBorder="1" applyAlignment="1" applyProtection="1">
      <alignment horizontal="center" vertical="center" shrinkToFit="1"/>
      <protection locked="0"/>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03"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104" xfId="0" applyFont="1" applyBorder="1" applyAlignment="1" applyProtection="1">
      <alignment horizontal="center" vertical="center"/>
      <protection/>
    </xf>
    <xf numFmtId="0" fontId="78" fillId="0" borderId="0" xfId="0" applyFont="1" applyBorder="1" applyAlignment="1" applyProtection="1">
      <alignment horizontal="right" vertical="center"/>
      <protection/>
    </xf>
    <xf numFmtId="0" fontId="78" fillId="0" borderId="0" xfId="0" applyFont="1" applyAlignment="1">
      <alignment horizontal="right" vertical="center"/>
    </xf>
    <xf numFmtId="0" fontId="0" fillId="0" borderId="0" xfId="0" applyBorder="1" applyAlignment="1">
      <alignment/>
    </xf>
    <xf numFmtId="0" fontId="0" fillId="0" borderId="21" xfId="0" applyBorder="1" applyAlignment="1">
      <alignment/>
    </xf>
    <xf numFmtId="0" fontId="5" fillId="0" borderId="10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0" fillId="0" borderId="77" xfId="0" applyBorder="1" applyAlignment="1">
      <alignment/>
    </xf>
    <xf numFmtId="0" fontId="0" fillId="0" borderId="78" xfId="0" applyBorder="1" applyAlignment="1">
      <alignment/>
    </xf>
    <xf numFmtId="0" fontId="0" fillId="0" borderId="75" xfId="0" applyBorder="1" applyAlignment="1">
      <alignment/>
    </xf>
    <xf numFmtId="0" fontId="0" fillId="0" borderId="101" xfId="0" applyBorder="1" applyAlignment="1">
      <alignment/>
    </xf>
    <xf numFmtId="0" fontId="3" fillId="0" borderId="64" xfId="0" applyFont="1"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3" fillId="0" borderId="66"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0" fillId="0" borderId="66"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67" xfId="0" applyBorder="1" applyAlignment="1">
      <alignment vertical="center" wrapText="1"/>
    </xf>
    <xf numFmtId="0" fontId="0" fillId="0" borderId="51" xfId="0" applyBorder="1" applyAlignment="1">
      <alignment vertical="center" wrapText="1"/>
    </xf>
    <xf numFmtId="0" fontId="0" fillId="0" borderId="58" xfId="0" applyBorder="1" applyAlignment="1">
      <alignment vertical="center" wrapText="1"/>
    </xf>
    <xf numFmtId="0" fontId="9" fillId="0" borderId="105"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49" fontId="4" fillId="28" borderId="36" xfId="0" applyNumberFormat="1" applyFont="1" applyFill="1" applyBorder="1" applyAlignment="1" applyProtection="1">
      <alignment horizontal="left" vertical="center" shrinkToFit="1"/>
      <protection locked="0"/>
    </xf>
    <xf numFmtId="49" fontId="4" fillId="28" borderId="23" xfId="0" applyNumberFormat="1" applyFont="1" applyFill="1" applyBorder="1" applyAlignment="1" applyProtection="1">
      <alignment horizontal="left" vertical="center" shrinkToFit="1"/>
      <protection locked="0"/>
    </xf>
    <xf numFmtId="49" fontId="4" fillId="28" borderId="37" xfId="0" applyNumberFormat="1" applyFont="1" applyFill="1" applyBorder="1" applyAlignment="1" applyProtection="1">
      <alignment horizontal="left" vertical="center" shrinkToFit="1"/>
      <protection locked="0"/>
    </xf>
    <xf numFmtId="0" fontId="4" fillId="39" borderId="54" xfId="0" applyFont="1" applyFill="1" applyBorder="1" applyAlignment="1" applyProtection="1">
      <alignment horizontal="center" vertical="center" shrinkToFit="1"/>
      <protection/>
    </xf>
    <xf numFmtId="0" fontId="4" fillId="39" borderId="75" xfId="0" applyFont="1" applyFill="1" applyBorder="1" applyAlignment="1" applyProtection="1">
      <alignment horizontal="center" vertical="center" shrinkToFit="1"/>
      <protection/>
    </xf>
    <xf numFmtId="0" fontId="4" fillId="39" borderId="55" xfId="0" applyFont="1" applyFill="1" applyBorder="1" applyAlignment="1" applyProtection="1">
      <alignment horizontal="center" vertical="center" shrinkToFit="1"/>
      <protection/>
    </xf>
    <xf numFmtId="0" fontId="9" fillId="0" borderId="91" xfId="0" applyFont="1" applyBorder="1" applyAlignment="1" applyProtection="1">
      <alignment horizontal="center" vertical="center"/>
      <protection/>
    </xf>
    <xf numFmtId="0" fontId="9" fillId="0" borderId="9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49" fontId="4" fillId="28" borderId="97" xfId="0" applyNumberFormat="1" applyFont="1" applyFill="1" applyBorder="1" applyAlignment="1" applyProtection="1">
      <alignment horizontal="left" vertical="center" shrinkToFit="1"/>
      <protection locked="0"/>
    </xf>
    <xf numFmtId="49" fontId="4" fillId="28" borderId="92" xfId="0" applyNumberFormat="1" applyFont="1" applyFill="1" applyBorder="1" applyAlignment="1" applyProtection="1">
      <alignment horizontal="left" vertical="center" shrinkToFit="1"/>
      <protection locked="0"/>
    </xf>
    <xf numFmtId="49" fontId="4" fillId="28" borderId="40" xfId="0" applyNumberFormat="1" applyFont="1" applyFill="1" applyBorder="1" applyAlignment="1" applyProtection="1">
      <alignment horizontal="left" vertical="center" shrinkToFit="1"/>
      <protection locked="0"/>
    </xf>
    <xf numFmtId="0" fontId="4" fillId="39" borderId="67" xfId="0" applyFont="1" applyFill="1" applyBorder="1" applyAlignment="1" applyProtection="1">
      <alignment horizontal="center" vertical="center" shrinkToFit="1"/>
      <protection/>
    </xf>
    <xf numFmtId="0" fontId="4" fillId="39" borderId="51" xfId="0" applyFont="1" applyFill="1" applyBorder="1" applyAlignment="1" applyProtection="1">
      <alignment horizontal="center" vertical="center" shrinkToFit="1"/>
      <protection/>
    </xf>
    <xf numFmtId="0" fontId="4" fillId="39" borderId="63" xfId="0" applyFont="1" applyFill="1" applyBorder="1" applyAlignment="1" applyProtection="1">
      <alignment horizontal="center" vertical="center" shrinkToFit="1"/>
      <protection/>
    </xf>
    <xf numFmtId="0" fontId="3" fillId="0" borderId="4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20" fillId="0" borderId="106" xfId="0" applyFont="1" applyBorder="1" applyAlignment="1">
      <alignment horizontal="center"/>
    </xf>
    <xf numFmtId="0" fontId="20" fillId="0" borderId="107" xfId="0" applyFont="1" applyBorder="1" applyAlignment="1">
      <alignment horizontal="center"/>
    </xf>
    <xf numFmtId="0" fontId="20" fillId="34" borderId="106" xfId="0" applyFont="1" applyFill="1" applyBorder="1" applyAlignment="1">
      <alignment horizontal="center"/>
    </xf>
    <xf numFmtId="0" fontId="20" fillId="34" borderId="93" xfId="0" applyFont="1" applyFill="1" applyBorder="1" applyAlignment="1">
      <alignment horizontal="center"/>
    </xf>
    <xf numFmtId="0" fontId="20" fillId="34" borderId="13" xfId="0" applyFont="1" applyFill="1" applyBorder="1" applyAlignment="1">
      <alignment horizontal="center"/>
    </xf>
    <xf numFmtId="0" fontId="0" fillId="34" borderId="13" xfId="0" applyFill="1" applyBorder="1" applyAlignment="1">
      <alignment horizontal="center"/>
    </xf>
    <xf numFmtId="0" fontId="0" fillId="34" borderId="36" xfId="0" applyFill="1" applyBorder="1" applyAlignment="1">
      <alignment horizontal="center"/>
    </xf>
    <xf numFmtId="0" fontId="20" fillId="34" borderId="30" xfId="0" applyFont="1" applyFill="1" applyBorder="1" applyAlignment="1">
      <alignment horizontal="center"/>
    </xf>
    <xf numFmtId="0" fontId="0" fillId="34" borderId="30" xfId="0" applyFill="1" applyBorder="1" applyAlignment="1">
      <alignment horizontal="center"/>
    </xf>
    <xf numFmtId="0" fontId="0" fillId="34" borderId="54" xfId="0" applyFill="1" applyBorder="1" applyAlignment="1">
      <alignment horizontal="center"/>
    </xf>
    <xf numFmtId="0" fontId="26" fillId="40" borderId="108" xfId="0" applyFont="1" applyFill="1" applyBorder="1" applyAlignment="1">
      <alignment horizontal="center" vertical="center" textRotation="255" wrapText="1"/>
    </xf>
    <xf numFmtId="0" fontId="26" fillId="40" borderId="109" xfId="0" applyFont="1" applyFill="1" applyBorder="1" applyAlignment="1">
      <alignment vertical="center" textRotation="255"/>
    </xf>
    <xf numFmtId="0" fontId="26" fillId="40" borderId="109" xfId="0" applyFont="1" applyFill="1" applyBorder="1" applyAlignment="1">
      <alignment/>
    </xf>
    <xf numFmtId="0" fontId="26" fillId="40" borderId="110" xfId="0" applyFont="1" applyFill="1" applyBorder="1" applyAlignment="1">
      <alignment/>
    </xf>
    <xf numFmtId="14" fontId="20" fillId="34" borderId="111" xfId="0" applyNumberFormat="1" applyFont="1" applyFill="1" applyBorder="1" applyAlignment="1">
      <alignment horizontal="center"/>
    </xf>
    <xf numFmtId="14" fontId="20" fillId="34" borderId="112" xfId="0" applyNumberFormat="1" applyFont="1" applyFill="1" applyBorder="1" applyAlignment="1">
      <alignment horizontal="center"/>
    </xf>
    <xf numFmtId="14" fontId="0" fillId="34" borderId="112" xfId="0" applyNumberFormat="1" applyFill="1" applyBorder="1" applyAlignment="1">
      <alignment horizontal="center"/>
    </xf>
    <xf numFmtId="0" fontId="0" fillId="0" borderId="0" xfId="0" applyNumberFormat="1" applyAlignment="1">
      <alignment/>
    </xf>
    <xf numFmtId="0" fontId="27" fillId="40" borderId="11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4" xfId="0" applyBorder="1" applyAlignment="1">
      <alignment horizontal="left" vertical="center" wrapText="1"/>
    </xf>
    <xf numFmtId="0" fontId="0" fillId="0" borderId="75" xfId="0" applyBorder="1" applyAlignment="1">
      <alignment horizontal="left" vertical="center" wrapText="1"/>
    </xf>
    <xf numFmtId="0" fontId="0" fillId="0" borderId="55" xfId="0" applyBorder="1" applyAlignment="1">
      <alignment horizontal="left" vertical="center" wrapText="1"/>
    </xf>
    <xf numFmtId="0" fontId="0" fillId="0" borderId="66" xfId="0" applyBorder="1" applyAlignment="1">
      <alignment horizontal="left" vertical="center" wrapText="1"/>
    </xf>
    <xf numFmtId="0" fontId="0" fillId="0" borderId="0" xfId="0" applyBorder="1" applyAlignment="1">
      <alignment horizontal="left" vertical="center" wrapText="1"/>
    </xf>
    <xf numFmtId="0" fontId="0" fillId="0" borderId="61" xfId="0" applyBorder="1" applyAlignment="1">
      <alignment horizontal="left" vertical="center" wrapText="1"/>
    </xf>
    <xf numFmtId="0" fontId="0" fillId="0" borderId="56" xfId="0" applyBorder="1" applyAlignment="1">
      <alignment horizontal="left" vertical="center" wrapText="1"/>
    </xf>
    <xf numFmtId="0" fontId="0" fillId="0" borderId="72" xfId="0" applyBorder="1" applyAlignment="1">
      <alignment horizontal="left" vertical="center" wrapText="1"/>
    </xf>
    <xf numFmtId="0" fontId="0" fillId="0" borderId="57"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ill>
        <patternFill>
          <bgColor rgb="FFFFFF99"/>
        </patternFill>
      </fill>
    </dxf>
    <dxf>
      <font>
        <color rgb="FFFF0000"/>
      </font>
      <fill>
        <patternFill>
          <bgColor rgb="FFFFCCCC"/>
        </patternFill>
      </fill>
    </dxf>
    <dxf>
      <font>
        <color rgb="FF00B050"/>
      </font>
      <fill>
        <patternFill>
          <bgColor rgb="FFCCFFCC"/>
        </patternFill>
      </fill>
    </dxf>
    <dxf>
      <font>
        <color rgb="FFFF0000"/>
      </font>
      <fill>
        <patternFill>
          <bgColor rgb="FFFFCCCC"/>
        </patternFill>
      </fill>
    </dxf>
    <dxf>
      <fill>
        <patternFill>
          <bgColor rgb="FFFFFF99"/>
        </patternFill>
      </fill>
    </dxf>
    <dxf>
      <font>
        <color theme="9"/>
      </font>
      <fill>
        <patternFill>
          <bgColor rgb="FFFFFF99"/>
        </patternFill>
      </fill>
      <border>
        <left>
          <color rgb="FFFFFF00"/>
        </left>
        <right>
          <color rgb="FFFFFF00"/>
        </right>
        <top>
          <color rgb="FFFFFF00"/>
        </top>
        <bottom>
          <color rgb="FFFFFF00"/>
        </bottom>
      </border>
    </dxf>
    <dxf>
      <font>
        <color rgb="FFFF0000"/>
      </font>
      <fill>
        <patternFill>
          <bgColor rgb="FFFFCCCC"/>
        </patternFill>
      </fill>
    </dxf>
    <dxf>
      <font>
        <color indexed="10"/>
      </font>
    </dxf>
    <dxf>
      <font>
        <color rgb="FFFF0000"/>
      </font>
      <border/>
    </dxf>
    <dxf>
      <font>
        <color rgb="FFFF0000"/>
      </font>
      <fill>
        <patternFill>
          <bgColor rgb="FFFFCCCC"/>
        </patternFill>
      </fill>
      <border/>
    </dxf>
    <dxf>
      <font>
        <color theme="9"/>
      </font>
      <fill>
        <patternFill>
          <bgColor rgb="FFFFFF99"/>
        </patternFill>
      </fill>
      <border>
        <left>
          <color rgb="FFFFFF00"/>
        </left>
        <right>
          <color rgb="FFFFFF00"/>
        </right>
        <top>
          <color rgb="FFFFFF00"/>
        </top>
        <bottom>
          <color rgb="FFFFFF00"/>
        </bottom>
      </border>
    </dxf>
    <dxf>
      <font>
        <color rgb="FF00B050"/>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304800</xdr:rowOff>
    </xdr:from>
    <xdr:to>
      <xdr:col>2</xdr:col>
      <xdr:colOff>352425</xdr:colOff>
      <xdr:row>7</xdr:row>
      <xdr:rowOff>104775</xdr:rowOff>
    </xdr:to>
    <xdr:pic>
      <xdr:nvPicPr>
        <xdr:cNvPr id="1" name="図 1"/>
        <xdr:cNvPicPr preferRelativeResize="1">
          <a:picLocks noChangeAspect="1"/>
        </xdr:cNvPicPr>
      </xdr:nvPicPr>
      <xdr:blipFill>
        <a:blip r:embed="rId1"/>
        <a:stretch>
          <a:fillRect/>
        </a:stretch>
      </xdr:blipFill>
      <xdr:spPr>
        <a:xfrm>
          <a:off x="0" y="304800"/>
          <a:ext cx="12287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S174"/>
  <sheetViews>
    <sheetView tabSelected="1" zoomScalePageLayoutView="0" workbookViewId="0" topLeftCell="A1">
      <selection activeCell="B13" sqref="B13:Q13"/>
    </sheetView>
  </sheetViews>
  <sheetFormatPr defaultColWidth="0.6171875" defaultRowHeight="13.5" zeroHeight="1"/>
  <cols>
    <col min="1" max="1" width="9.00390625" style="0" customWidth="1"/>
    <col min="2" max="2" width="2.50390625" style="0" customWidth="1"/>
    <col min="3" max="3" width="9.00390625" style="0" customWidth="1"/>
    <col min="4" max="8" width="6.625" style="0" customWidth="1"/>
    <col min="9" max="9" width="5.625" style="0" customWidth="1"/>
    <col min="10" max="10" width="12.875" style="0" customWidth="1"/>
    <col min="11" max="12" width="3.625" style="0" customWidth="1"/>
    <col min="13" max="16" width="4.625" style="0" customWidth="1"/>
    <col min="17" max="17" width="8.125" style="0" customWidth="1"/>
    <col min="18" max="18" width="1.4921875" style="0" hidden="1" customWidth="1"/>
    <col min="19" max="19" width="32.125" style="0" hidden="1" customWidth="1"/>
    <col min="20" max="20" width="8.375" style="0" hidden="1" customWidth="1"/>
    <col min="21" max="23" width="5.25390625" style="0" hidden="1" customWidth="1"/>
    <col min="24" max="24" width="9.00390625" style="0" hidden="1" customWidth="1"/>
    <col min="25" max="25" width="5.25390625" style="0" hidden="1" customWidth="1"/>
    <col min="26" max="26" width="8.375" style="0" hidden="1" customWidth="1"/>
    <col min="27" max="29" width="5.25390625" style="0" hidden="1" customWidth="1"/>
    <col min="30" max="30" width="9.00390625" style="0" hidden="1" customWidth="1"/>
    <col min="31" max="31" width="5.25390625" style="0" hidden="1" customWidth="1"/>
    <col min="32" max="32" width="8.375" style="0" hidden="1" customWidth="1"/>
    <col min="33" max="35" width="5.25390625" style="0" hidden="1" customWidth="1"/>
    <col min="36" max="36" width="9.00390625" style="0" hidden="1" customWidth="1"/>
    <col min="37" max="37" width="5.25390625" style="0" hidden="1" customWidth="1"/>
    <col min="38" max="38" width="8.375" style="0" hidden="1" customWidth="1"/>
    <col min="39" max="41" width="5.25390625" style="0" hidden="1" customWidth="1"/>
    <col min="42" max="42" width="9.00390625" style="0" hidden="1" customWidth="1"/>
    <col min="43" max="43" width="5.25390625" style="0" hidden="1" customWidth="1"/>
    <col min="44" max="44" width="8.375" style="0" hidden="1" customWidth="1"/>
    <col min="45" max="47" width="5.25390625" style="0" hidden="1" customWidth="1"/>
    <col min="48" max="48" width="9.00390625" style="0" hidden="1" customWidth="1"/>
    <col min="49" max="49" width="5.25390625" style="0" hidden="1" customWidth="1"/>
    <col min="50" max="50" width="8.375" style="0" hidden="1" customWidth="1"/>
    <col min="51" max="53" width="5.25390625" style="0" hidden="1" customWidth="1"/>
    <col min="54" max="54" width="9.00390625" style="0" hidden="1" customWidth="1"/>
    <col min="55" max="55" width="5.25390625" style="0" hidden="1" customWidth="1"/>
    <col min="56" max="56" width="8.375" style="0" hidden="1" customWidth="1"/>
    <col min="57" max="60" width="5.25390625" style="0" hidden="1" customWidth="1"/>
    <col min="61" max="61" width="8.375" style="0" hidden="1" customWidth="1"/>
    <col min="62" max="62" width="5.25390625" style="0" hidden="1" customWidth="1"/>
    <col min="63" max="63" width="8.375" style="0" hidden="1" customWidth="1"/>
    <col min="64" max="64" width="7.875" style="0" hidden="1" customWidth="1"/>
    <col min="65" max="65" width="9.00390625" style="0" hidden="1" customWidth="1"/>
    <col min="66" max="66" width="11.00390625" style="0" hidden="1" customWidth="1"/>
    <col min="67" max="68" width="7.125" style="0" hidden="1" customWidth="1"/>
    <col min="69" max="255" width="4.625" style="0" hidden="1" customWidth="1"/>
  </cols>
  <sheetData>
    <row r="1" spans="1:17" ht="37.5" customHeight="1" thickBot="1">
      <c r="A1" s="280">
        <v>1</v>
      </c>
      <c r="B1" s="280"/>
      <c r="C1" s="282" t="str">
        <f>'設定'!B2&amp;'設定'!B1</f>
        <v>第１７回キンボールスポーツクリスマス大会</v>
      </c>
      <c r="D1" s="282"/>
      <c r="E1" s="282"/>
      <c r="F1" s="282"/>
      <c r="G1" s="282"/>
      <c r="H1" s="282"/>
      <c r="I1" s="282"/>
      <c r="J1" s="282"/>
      <c r="K1" s="282"/>
      <c r="L1" s="282"/>
      <c r="M1" s="282"/>
      <c r="N1" s="282"/>
      <c r="O1" s="282"/>
      <c r="P1" s="282"/>
      <c r="Q1" s="282"/>
    </row>
    <row r="2" spans="1:19" ht="15" customHeight="1" thickBot="1">
      <c r="A2" s="280"/>
      <c r="B2" s="280"/>
      <c r="C2" s="113"/>
      <c r="D2" s="114" t="s">
        <v>239</v>
      </c>
      <c r="E2" s="114"/>
      <c r="F2" s="115"/>
      <c r="G2" s="35"/>
      <c r="H2" s="45"/>
      <c r="I2" s="268" t="s">
        <v>131</v>
      </c>
      <c r="J2" s="269"/>
      <c r="K2" s="269" t="str">
        <f>YEAR('設定'!B4)&amp;"年"&amp;MONTH('設定'!B4)&amp;"月"&amp;DAY('設定'!B4)&amp;"日 ("&amp;CHOOSE(WEEKDAY('設定'!B4),"日","月","火","水","木","金","土")&amp;") 必着"</f>
        <v>2022年12月1日 (木) 必着</v>
      </c>
      <c r="L2" s="269"/>
      <c r="M2" s="269"/>
      <c r="N2" s="269"/>
      <c r="O2" s="269"/>
      <c r="P2" s="269"/>
      <c r="Q2" s="275"/>
      <c r="S2" s="73"/>
    </row>
    <row r="3" spans="1:19" ht="15" customHeight="1">
      <c r="A3" s="280"/>
      <c r="B3" s="280"/>
      <c r="C3" s="113"/>
      <c r="D3" s="116"/>
      <c r="E3" s="116"/>
      <c r="F3" s="117"/>
      <c r="G3" s="35"/>
      <c r="H3" s="44"/>
      <c r="I3" s="299" t="s">
        <v>17</v>
      </c>
      <c r="J3" s="300"/>
      <c r="K3" s="303" t="s">
        <v>20</v>
      </c>
      <c r="L3" s="304"/>
      <c r="M3" s="186" t="s">
        <v>99</v>
      </c>
      <c r="N3" s="187"/>
      <c r="O3" s="187"/>
      <c r="P3" s="187"/>
      <c r="Q3" s="188"/>
      <c r="S3" s="131" t="str">
        <f>IF(B14="","ＯＫ",IF(I138=0,IF(I139=0,"ＯＫ","!注意!"),"!警告!"))</f>
        <v>ＯＫ</v>
      </c>
    </row>
    <row r="4" spans="1:19" ht="15" customHeight="1" thickBot="1">
      <c r="A4" s="280"/>
      <c r="B4" s="280"/>
      <c r="C4" s="113"/>
      <c r="D4" s="118"/>
      <c r="E4" s="118"/>
      <c r="F4" s="119"/>
      <c r="G4" s="35"/>
      <c r="H4" s="44"/>
      <c r="I4" s="301"/>
      <c r="J4" s="302"/>
      <c r="K4" s="305"/>
      <c r="L4" s="306"/>
      <c r="M4" s="189"/>
      <c r="N4" s="190"/>
      <c r="O4" s="190"/>
      <c r="P4" s="190"/>
      <c r="Q4" s="191"/>
      <c r="S4" s="131"/>
    </row>
    <row r="5" spans="1:19" ht="7.5" customHeight="1">
      <c r="A5" s="280"/>
      <c r="B5" s="280"/>
      <c r="C5" s="35"/>
      <c r="D5" s="35"/>
      <c r="E5" s="35"/>
      <c r="F5" s="35"/>
      <c r="G5" s="35"/>
      <c r="H5" s="44"/>
      <c r="I5" s="46"/>
      <c r="J5" s="46"/>
      <c r="K5" s="46"/>
      <c r="L5" s="46"/>
      <c r="M5" s="6"/>
      <c r="N5" s="6"/>
      <c r="O5" s="6"/>
      <c r="P5" s="6"/>
      <c r="Q5" s="6"/>
      <c r="S5" s="132"/>
    </row>
    <row r="6" spans="1:19" ht="15" customHeight="1">
      <c r="A6" s="280"/>
      <c r="B6" s="280"/>
      <c r="C6" s="79"/>
      <c r="D6" s="102"/>
      <c r="E6" s="102"/>
      <c r="F6" s="103"/>
      <c r="G6" s="103"/>
      <c r="H6" s="103"/>
      <c r="I6" s="103"/>
      <c r="J6" s="110"/>
      <c r="K6" s="110"/>
      <c r="L6" s="110"/>
      <c r="M6" s="110"/>
      <c r="N6" s="110"/>
      <c r="O6" s="110"/>
      <c r="P6" s="110"/>
      <c r="Q6" s="110"/>
      <c r="S6" s="132"/>
    </row>
    <row r="7" spans="1:19" ht="7.5" customHeight="1">
      <c r="A7" s="280"/>
      <c r="B7" s="280"/>
      <c r="C7" s="79"/>
      <c r="D7" s="82"/>
      <c r="E7" s="48"/>
      <c r="F7" s="47"/>
      <c r="G7" s="35"/>
      <c r="H7" s="44"/>
      <c r="I7" s="46"/>
      <c r="J7" s="110"/>
      <c r="K7" s="110"/>
      <c r="L7" s="110"/>
      <c r="M7" s="110"/>
      <c r="N7" s="110"/>
      <c r="O7" s="110"/>
      <c r="P7" s="110"/>
      <c r="Q7" s="110"/>
      <c r="S7" s="73"/>
    </row>
    <row r="8" spans="1:19" ht="15" customHeight="1">
      <c r="A8" s="280"/>
      <c r="B8" s="280"/>
      <c r="C8" s="311" t="s">
        <v>211</v>
      </c>
      <c r="D8" s="83"/>
      <c r="E8" s="84"/>
      <c r="F8" s="47" t="s">
        <v>105</v>
      </c>
      <c r="G8" s="49"/>
      <c r="H8" s="44"/>
      <c r="I8" s="5"/>
      <c r="J8" s="110"/>
      <c r="K8" s="110"/>
      <c r="L8" s="110"/>
      <c r="M8" s="110"/>
      <c r="N8" s="110"/>
      <c r="O8" s="110"/>
      <c r="P8" s="110"/>
      <c r="Q8" s="110"/>
      <c r="S8" s="133">
        <f>IF(S3="ＯＫ","","詳細は最下段の内容をご確認下さい。")</f>
      </c>
    </row>
    <row r="9" spans="1:19" ht="7.5" customHeight="1">
      <c r="A9" s="280"/>
      <c r="B9" s="280"/>
      <c r="C9" s="312"/>
      <c r="D9" s="50"/>
      <c r="E9" s="48"/>
      <c r="F9" s="47"/>
      <c r="G9" s="49"/>
      <c r="H9" s="44"/>
      <c r="I9" s="5"/>
      <c r="J9" s="111"/>
      <c r="K9" s="112"/>
      <c r="L9" s="112"/>
      <c r="M9" s="112"/>
      <c r="N9" s="112"/>
      <c r="O9" s="112"/>
      <c r="P9" s="112"/>
      <c r="Q9" s="112"/>
      <c r="S9" s="134"/>
    </row>
    <row r="10" spans="1:19" ht="15" customHeight="1">
      <c r="A10" s="280"/>
      <c r="B10" s="280"/>
      <c r="C10" s="312"/>
      <c r="D10" s="258"/>
      <c r="E10" s="259"/>
      <c r="F10" s="47" t="s">
        <v>106</v>
      </c>
      <c r="G10" s="51"/>
      <c r="H10" s="51"/>
      <c r="I10" s="52"/>
      <c r="J10" s="112"/>
      <c r="K10" s="112"/>
      <c r="L10" s="112"/>
      <c r="M10" s="112"/>
      <c r="N10" s="112"/>
      <c r="O10" s="112"/>
      <c r="P10" s="112"/>
      <c r="Q10" s="112"/>
      <c r="S10" s="134"/>
    </row>
    <row r="11" spans="1:19" ht="7.5" customHeight="1" thickBot="1">
      <c r="A11" s="281"/>
      <c r="B11" s="281"/>
      <c r="C11" s="52"/>
      <c r="D11" s="52"/>
      <c r="E11" s="52"/>
      <c r="F11" s="44"/>
      <c r="G11" s="44"/>
      <c r="H11" s="44"/>
      <c r="I11" s="5"/>
      <c r="J11" s="5"/>
      <c r="K11" s="44"/>
      <c r="L11" s="44"/>
      <c r="M11" s="4"/>
      <c r="N11" s="4"/>
      <c r="O11" s="4"/>
      <c r="P11" s="4"/>
      <c r="Q11" s="4"/>
      <c r="S11" s="73"/>
    </row>
    <row r="12" spans="1:19" ht="35.25" customHeight="1" thickTop="1">
      <c r="A12" s="308" t="s">
        <v>19</v>
      </c>
      <c r="B12" s="309"/>
      <c r="C12" s="309"/>
      <c r="D12" s="309"/>
      <c r="E12" s="310"/>
      <c r="F12" s="263" t="s">
        <v>238</v>
      </c>
      <c r="G12" s="264"/>
      <c r="H12" s="264"/>
      <c r="I12" s="264"/>
      <c r="J12" s="264"/>
      <c r="K12" s="264"/>
      <c r="L12" s="264"/>
      <c r="M12" s="264"/>
      <c r="N12" s="264"/>
      <c r="O12" s="264"/>
      <c r="P12" s="264"/>
      <c r="Q12" s="265"/>
      <c r="S12" s="135" t="s">
        <v>209</v>
      </c>
    </row>
    <row r="13" spans="1:19" ht="14.25">
      <c r="A13" s="43" t="s">
        <v>10</v>
      </c>
      <c r="B13" s="266"/>
      <c r="C13" s="266"/>
      <c r="D13" s="266"/>
      <c r="E13" s="266"/>
      <c r="F13" s="266"/>
      <c r="G13" s="266"/>
      <c r="H13" s="266"/>
      <c r="I13" s="266"/>
      <c r="J13" s="266"/>
      <c r="K13" s="266"/>
      <c r="L13" s="266"/>
      <c r="M13" s="266"/>
      <c r="N13" s="266"/>
      <c r="O13" s="266"/>
      <c r="P13" s="266"/>
      <c r="Q13" s="267"/>
      <c r="S13" s="136"/>
    </row>
    <row r="14" spans="1:19" ht="30" customHeight="1">
      <c r="A14" s="43" t="s">
        <v>0</v>
      </c>
      <c r="B14" s="296"/>
      <c r="C14" s="297"/>
      <c r="D14" s="297"/>
      <c r="E14" s="297"/>
      <c r="F14" s="297"/>
      <c r="G14" s="297"/>
      <c r="H14" s="297"/>
      <c r="I14" s="297"/>
      <c r="J14" s="297"/>
      <c r="K14" s="297"/>
      <c r="L14" s="297"/>
      <c r="M14" s="297"/>
      <c r="N14" s="297"/>
      <c r="O14" s="297"/>
      <c r="P14" s="297"/>
      <c r="Q14" s="298"/>
      <c r="S14" s="136"/>
    </row>
    <row r="15" spans="1:19" s="26" customFormat="1" ht="15" customHeight="1">
      <c r="A15" s="283" t="s">
        <v>129</v>
      </c>
      <c r="B15" s="284"/>
      <c r="C15" s="284"/>
      <c r="D15" s="284"/>
      <c r="E15" s="284"/>
      <c r="F15" s="284"/>
      <c r="G15" s="284"/>
      <c r="H15" s="284"/>
      <c r="I15" s="284"/>
      <c r="J15" s="284"/>
      <c r="K15" s="284"/>
      <c r="L15" s="284"/>
      <c r="M15" s="284"/>
      <c r="N15" s="284"/>
      <c r="O15" s="284"/>
      <c r="P15" s="284"/>
      <c r="Q15" s="285"/>
      <c r="S15" s="136"/>
    </row>
    <row r="16" spans="1:19" s="26" customFormat="1" ht="15" customHeight="1" thickBot="1">
      <c r="A16" s="194" t="s">
        <v>130</v>
      </c>
      <c r="B16" s="195"/>
      <c r="C16" s="195"/>
      <c r="D16" s="195"/>
      <c r="E16" s="195"/>
      <c r="F16" s="195"/>
      <c r="G16" s="195"/>
      <c r="H16" s="195"/>
      <c r="I16" s="195"/>
      <c r="J16" s="195"/>
      <c r="K16" s="195"/>
      <c r="L16" s="195"/>
      <c r="M16" s="195"/>
      <c r="N16" s="195"/>
      <c r="O16" s="195"/>
      <c r="P16" s="195"/>
      <c r="Q16" s="196"/>
      <c r="S16" s="136"/>
    </row>
    <row r="17" spans="1:17" s="26" customFormat="1" ht="30" customHeight="1">
      <c r="A17" s="272" t="s">
        <v>134</v>
      </c>
      <c r="B17" s="273"/>
      <c r="C17" s="274"/>
      <c r="D17" s="278"/>
      <c r="E17" s="279"/>
      <c r="F17" s="279"/>
      <c r="G17" s="279"/>
      <c r="H17" s="279"/>
      <c r="I17" s="276" t="s">
        <v>136</v>
      </c>
      <c r="J17" s="277"/>
      <c r="K17" s="292"/>
      <c r="L17" s="293"/>
      <c r="M17" s="293"/>
      <c r="N17" s="293"/>
      <c r="O17" s="293"/>
      <c r="P17" s="293"/>
      <c r="Q17" s="294"/>
    </row>
    <row r="18" spans="1:17" ht="30" customHeight="1" thickBot="1">
      <c r="A18" s="260" t="s">
        <v>135</v>
      </c>
      <c r="B18" s="261"/>
      <c r="C18" s="262"/>
      <c r="D18" s="270"/>
      <c r="E18" s="271"/>
      <c r="F18" s="271"/>
      <c r="G18" s="271"/>
      <c r="H18" s="271"/>
      <c r="I18" s="160" t="s">
        <v>137</v>
      </c>
      <c r="J18" s="161"/>
      <c r="K18" s="162"/>
      <c r="L18" s="162"/>
      <c r="M18" s="162"/>
      <c r="N18" s="162"/>
      <c r="O18" s="162"/>
      <c r="P18" s="162"/>
      <c r="Q18" s="163"/>
    </row>
    <row r="19" spans="1:17" ht="13.5" customHeight="1">
      <c r="A19" s="286" t="s">
        <v>163</v>
      </c>
      <c r="B19" s="288" t="s">
        <v>21</v>
      </c>
      <c r="C19" s="289"/>
      <c r="D19" s="166" t="s">
        <v>10</v>
      </c>
      <c r="E19" s="353"/>
      <c r="F19" s="353"/>
      <c r="G19" s="353"/>
      <c r="H19" s="354"/>
      <c r="I19" s="164" t="s">
        <v>8</v>
      </c>
      <c r="J19" s="192" t="s">
        <v>210</v>
      </c>
      <c r="K19" s="166" t="s">
        <v>74</v>
      </c>
      <c r="L19" s="146"/>
      <c r="M19" s="322" t="s">
        <v>237</v>
      </c>
      <c r="N19" s="323"/>
      <c r="O19" s="323"/>
      <c r="P19" s="323"/>
      <c r="Q19" s="324"/>
    </row>
    <row r="20" spans="1:17" ht="24" customHeight="1">
      <c r="A20" s="287"/>
      <c r="B20" s="290"/>
      <c r="C20" s="291"/>
      <c r="D20" s="199" t="s">
        <v>18</v>
      </c>
      <c r="E20" s="200"/>
      <c r="F20" s="200"/>
      <c r="G20" s="200"/>
      <c r="H20" s="307"/>
      <c r="I20" s="165"/>
      <c r="J20" s="193"/>
      <c r="K20" s="167"/>
      <c r="L20" s="168"/>
      <c r="M20" s="325"/>
      <c r="N20" s="326"/>
      <c r="O20" s="326"/>
      <c r="P20" s="326"/>
      <c r="Q20" s="327"/>
    </row>
    <row r="21" spans="1:17" ht="13.5">
      <c r="A21" s="197" t="s">
        <v>79</v>
      </c>
      <c r="B21" s="199" t="str">
        <f>'設定'!B3</f>
        <v>２０２２－</v>
      </c>
      <c r="C21" s="200"/>
      <c r="D21" s="177"/>
      <c r="E21" s="178"/>
      <c r="F21" s="178"/>
      <c r="G21" s="178"/>
      <c r="H21" s="179"/>
      <c r="I21" s="184"/>
      <c r="J21" s="141"/>
      <c r="K21" s="137"/>
      <c r="L21" s="138"/>
      <c r="M21" s="328"/>
      <c r="N21" s="326"/>
      <c r="O21" s="326"/>
      <c r="P21" s="326"/>
      <c r="Q21" s="327"/>
    </row>
    <row r="22" spans="1:17" ht="24">
      <c r="A22" s="197"/>
      <c r="B22" s="175" t="s">
        <v>228</v>
      </c>
      <c r="C22" s="180"/>
      <c r="D22" s="181"/>
      <c r="E22" s="182"/>
      <c r="F22" s="182"/>
      <c r="G22" s="182"/>
      <c r="H22" s="183"/>
      <c r="I22" s="185"/>
      <c r="J22" s="142"/>
      <c r="K22" s="139"/>
      <c r="L22" s="140"/>
      <c r="M22" s="328"/>
      <c r="N22" s="326"/>
      <c r="O22" s="326"/>
      <c r="P22" s="326"/>
      <c r="Q22" s="327"/>
    </row>
    <row r="23" spans="1:17" ht="13.5" customHeight="1">
      <c r="A23" s="197" t="s">
        <v>12</v>
      </c>
      <c r="B23" s="199" t="str">
        <f>B21</f>
        <v>２０２２－</v>
      </c>
      <c r="C23" s="200"/>
      <c r="D23" s="177"/>
      <c r="E23" s="178"/>
      <c r="F23" s="178"/>
      <c r="G23" s="178"/>
      <c r="H23" s="179"/>
      <c r="I23" s="184"/>
      <c r="J23" s="141"/>
      <c r="K23" s="137"/>
      <c r="L23" s="138"/>
      <c r="M23" s="328"/>
      <c r="N23" s="326"/>
      <c r="O23" s="326"/>
      <c r="P23" s="326"/>
      <c r="Q23" s="327"/>
    </row>
    <row r="24" spans="1:17" ht="24">
      <c r="A24" s="197"/>
      <c r="B24" s="175" t="s">
        <v>228</v>
      </c>
      <c r="C24" s="176"/>
      <c r="D24" s="181"/>
      <c r="E24" s="182"/>
      <c r="F24" s="182"/>
      <c r="G24" s="182"/>
      <c r="H24" s="183"/>
      <c r="I24" s="185"/>
      <c r="J24" s="142"/>
      <c r="K24" s="139"/>
      <c r="L24" s="140"/>
      <c r="M24" s="328"/>
      <c r="N24" s="326"/>
      <c r="O24" s="326"/>
      <c r="P24" s="326"/>
      <c r="Q24" s="327"/>
    </row>
    <row r="25" spans="1:19" ht="13.5" customHeight="1">
      <c r="A25" s="197" t="s">
        <v>3</v>
      </c>
      <c r="B25" s="199" t="str">
        <f>B21</f>
        <v>２０２２－</v>
      </c>
      <c r="C25" s="200"/>
      <c r="D25" s="177"/>
      <c r="E25" s="178"/>
      <c r="F25" s="178"/>
      <c r="G25" s="178"/>
      <c r="H25" s="179"/>
      <c r="I25" s="184"/>
      <c r="J25" s="141"/>
      <c r="K25" s="137"/>
      <c r="L25" s="138"/>
      <c r="M25" s="328"/>
      <c r="N25" s="326"/>
      <c r="O25" s="326"/>
      <c r="P25" s="326"/>
      <c r="Q25" s="327"/>
      <c r="S25" t="str">
        <f>"　↑ "&amp;MID(J6,2,5)&amp;"をすべて消去します"</f>
        <v>　↑ をすべて消去します</v>
      </c>
    </row>
    <row r="26" spans="1:17" ht="24">
      <c r="A26" s="197"/>
      <c r="B26" s="175" t="s">
        <v>228</v>
      </c>
      <c r="C26" s="176"/>
      <c r="D26" s="181"/>
      <c r="E26" s="182"/>
      <c r="F26" s="182"/>
      <c r="G26" s="182"/>
      <c r="H26" s="183"/>
      <c r="I26" s="185"/>
      <c r="J26" s="142"/>
      <c r="K26" s="139"/>
      <c r="L26" s="140"/>
      <c r="M26" s="328"/>
      <c r="N26" s="326"/>
      <c r="O26" s="326"/>
      <c r="P26" s="326"/>
      <c r="Q26" s="327"/>
    </row>
    <row r="27" spans="1:17" ht="13.5" customHeight="1">
      <c r="A27" s="197" t="s">
        <v>4</v>
      </c>
      <c r="B27" s="199" t="str">
        <f>B21</f>
        <v>２０２２－</v>
      </c>
      <c r="C27" s="200"/>
      <c r="D27" s="177"/>
      <c r="E27" s="178"/>
      <c r="F27" s="178"/>
      <c r="G27" s="178"/>
      <c r="H27" s="179"/>
      <c r="I27" s="184"/>
      <c r="J27" s="141"/>
      <c r="K27" s="137"/>
      <c r="L27" s="138"/>
      <c r="M27" s="328"/>
      <c r="N27" s="326"/>
      <c r="O27" s="326"/>
      <c r="P27" s="326"/>
      <c r="Q27" s="327"/>
    </row>
    <row r="28" spans="1:17" ht="24">
      <c r="A28" s="197"/>
      <c r="B28" s="175" t="s">
        <v>228</v>
      </c>
      <c r="C28" s="176"/>
      <c r="D28" s="181"/>
      <c r="E28" s="182"/>
      <c r="F28" s="182"/>
      <c r="G28" s="182"/>
      <c r="H28" s="183"/>
      <c r="I28" s="185"/>
      <c r="J28" s="142"/>
      <c r="K28" s="139"/>
      <c r="L28" s="140"/>
      <c r="M28" s="328"/>
      <c r="N28" s="326"/>
      <c r="O28" s="326"/>
      <c r="P28" s="326"/>
      <c r="Q28" s="327"/>
    </row>
    <row r="29" spans="1:17" ht="13.5" customHeight="1">
      <c r="A29" s="197" t="s">
        <v>5</v>
      </c>
      <c r="B29" s="199" t="str">
        <f>B21</f>
        <v>２０２２－</v>
      </c>
      <c r="C29" s="200"/>
      <c r="D29" s="177"/>
      <c r="E29" s="178"/>
      <c r="F29" s="178"/>
      <c r="G29" s="178"/>
      <c r="H29" s="179"/>
      <c r="I29" s="184"/>
      <c r="J29" s="141"/>
      <c r="K29" s="137"/>
      <c r="L29" s="138"/>
      <c r="M29" s="328"/>
      <c r="N29" s="326"/>
      <c r="O29" s="326"/>
      <c r="P29" s="326"/>
      <c r="Q29" s="327"/>
    </row>
    <row r="30" spans="1:17" ht="24">
      <c r="A30" s="197"/>
      <c r="B30" s="175" t="s">
        <v>228</v>
      </c>
      <c r="C30" s="180"/>
      <c r="D30" s="181"/>
      <c r="E30" s="182"/>
      <c r="F30" s="182"/>
      <c r="G30" s="182"/>
      <c r="H30" s="183"/>
      <c r="I30" s="185"/>
      <c r="J30" s="142"/>
      <c r="K30" s="139"/>
      <c r="L30" s="140"/>
      <c r="M30" s="328"/>
      <c r="N30" s="326"/>
      <c r="O30" s="326"/>
      <c r="P30" s="326"/>
      <c r="Q30" s="327"/>
    </row>
    <row r="31" spans="1:17" ht="13.5" customHeight="1">
      <c r="A31" s="197" t="s">
        <v>6</v>
      </c>
      <c r="B31" s="199" t="str">
        <f>B21</f>
        <v>２０２２－</v>
      </c>
      <c r="C31" s="200"/>
      <c r="D31" s="177"/>
      <c r="E31" s="178"/>
      <c r="F31" s="178"/>
      <c r="G31" s="178"/>
      <c r="H31" s="179"/>
      <c r="I31" s="184"/>
      <c r="J31" s="141"/>
      <c r="K31" s="137"/>
      <c r="L31" s="138"/>
      <c r="M31" s="328"/>
      <c r="N31" s="326"/>
      <c r="O31" s="326"/>
      <c r="P31" s="326"/>
      <c r="Q31" s="327"/>
    </row>
    <row r="32" spans="1:17" ht="24">
      <c r="A32" s="197"/>
      <c r="B32" s="175" t="s">
        <v>228</v>
      </c>
      <c r="C32" s="180"/>
      <c r="D32" s="181"/>
      <c r="E32" s="182"/>
      <c r="F32" s="182"/>
      <c r="G32" s="182"/>
      <c r="H32" s="183"/>
      <c r="I32" s="185"/>
      <c r="J32" s="142"/>
      <c r="K32" s="139"/>
      <c r="L32" s="140"/>
      <c r="M32" s="328"/>
      <c r="N32" s="326"/>
      <c r="O32" s="326"/>
      <c r="P32" s="326"/>
      <c r="Q32" s="327"/>
    </row>
    <row r="33" spans="1:17" ht="13.5" customHeight="1">
      <c r="A33" s="197" t="s">
        <v>11</v>
      </c>
      <c r="B33" s="199" t="str">
        <f>B21</f>
        <v>２０２２－</v>
      </c>
      <c r="C33" s="200"/>
      <c r="D33" s="177"/>
      <c r="E33" s="178"/>
      <c r="F33" s="178"/>
      <c r="G33" s="178"/>
      <c r="H33" s="179"/>
      <c r="I33" s="184"/>
      <c r="J33" s="141"/>
      <c r="K33" s="137"/>
      <c r="L33" s="138"/>
      <c r="M33" s="328"/>
      <c r="N33" s="326"/>
      <c r="O33" s="326"/>
      <c r="P33" s="326"/>
      <c r="Q33" s="327"/>
    </row>
    <row r="34" spans="1:17" ht="24">
      <c r="A34" s="197"/>
      <c r="B34" s="175" t="s">
        <v>228</v>
      </c>
      <c r="C34" s="180"/>
      <c r="D34" s="181"/>
      <c r="E34" s="182"/>
      <c r="F34" s="182"/>
      <c r="G34" s="182"/>
      <c r="H34" s="183"/>
      <c r="I34" s="185"/>
      <c r="J34" s="142"/>
      <c r="K34" s="139"/>
      <c r="L34" s="140"/>
      <c r="M34" s="328"/>
      <c r="N34" s="326"/>
      <c r="O34" s="326"/>
      <c r="P34" s="326"/>
      <c r="Q34" s="327"/>
    </row>
    <row r="35" spans="1:17" ht="13.5" customHeight="1">
      <c r="A35" s="197" t="s">
        <v>13</v>
      </c>
      <c r="B35" s="199" t="str">
        <f>B21</f>
        <v>２０２２－</v>
      </c>
      <c r="C35" s="200"/>
      <c r="D35" s="201"/>
      <c r="E35" s="202"/>
      <c r="F35" s="202"/>
      <c r="G35" s="202"/>
      <c r="H35" s="203"/>
      <c r="I35" s="184"/>
      <c r="J35" s="141"/>
      <c r="K35" s="137"/>
      <c r="L35" s="138"/>
      <c r="M35" s="328"/>
      <c r="N35" s="326"/>
      <c r="O35" s="326"/>
      <c r="P35" s="326"/>
      <c r="Q35" s="327"/>
    </row>
    <row r="36" spans="1:17" ht="24">
      <c r="A36" s="198"/>
      <c r="B36" s="207"/>
      <c r="C36" s="208"/>
      <c r="D36" s="254"/>
      <c r="E36" s="255"/>
      <c r="F36" s="255"/>
      <c r="G36" s="255"/>
      <c r="H36" s="256"/>
      <c r="I36" s="185"/>
      <c r="J36" s="257"/>
      <c r="K36" s="139"/>
      <c r="L36" s="140"/>
      <c r="M36" s="328"/>
      <c r="N36" s="326"/>
      <c r="O36" s="326"/>
      <c r="P36" s="326"/>
      <c r="Q36" s="327"/>
    </row>
    <row r="37" spans="1:17" ht="24">
      <c r="A37" s="335" t="s">
        <v>232</v>
      </c>
      <c r="B37" s="336"/>
      <c r="C37" s="337"/>
      <c r="D37" s="338"/>
      <c r="E37" s="339"/>
      <c r="F37" s="339"/>
      <c r="G37" s="339"/>
      <c r="H37" s="340"/>
      <c r="I37" s="341"/>
      <c r="J37" s="342"/>
      <c r="K37" s="342"/>
      <c r="L37" s="343"/>
      <c r="M37" s="329"/>
      <c r="N37" s="330"/>
      <c r="O37" s="330"/>
      <c r="P37" s="330"/>
      <c r="Q37" s="331"/>
    </row>
    <row r="38" spans="1:17" ht="24.75" thickBot="1">
      <c r="A38" s="344" t="s">
        <v>233</v>
      </c>
      <c r="B38" s="345"/>
      <c r="C38" s="346"/>
      <c r="D38" s="347"/>
      <c r="E38" s="348"/>
      <c r="F38" s="348"/>
      <c r="G38" s="348"/>
      <c r="H38" s="349"/>
      <c r="I38" s="350"/>
      <c r="J38" s="351"/>
      <c r="K38" s="351"/>
      <c r="L38" s="352"/>
      <c r="M38" s="332"/>
      <c r="N38" s="333"/>
      <c r="O38" s="333"/>
      <c r="P38" s="333"/>
      <c r="Q38" s="334"/>
    </row>
    <row r="39" spans="1:17" ht="24" customHeight="1">
      <c r="A39" s="237" t="s">
        <v>101</v>
      </c>
      <c r="B39" s="239">
        <f>IF(F12="ジュニアの部",8-COUNTBLANK('設定'!C26:C33),0)</f>
        <v>0</v>
      </c>
      <c r="C39" s="240"/>
      <c r="D39" s="243" t="s">
        <v>102</v>
      </c>
      <c r="E39" s="239">
        <f>IF(F12&lt;&gt;"ジュニアの部",8-COUNTBLANK('設定'!B26:B33),"")</f>
        <v>0</v>
      </c>
      <c r="F39" s="240"/>
      <c r="G39" s="243" t="s">
        <v>103</v>
      </c>
      <c r="H39" s="169">
        <f>IF(F12&lt;&gt;"ジュニアの部",8-COUNTBLANK('設定'!C26:C33)-E39,"")</f>
        <v>0</v>
      </c>
      <c r="I39" s="170"/>
      <c r="J39" s="171"/>
      <c r="K39" s="145" t="s">
        <v>9</v>
      </c>
      <c r="L39" s="146"/>
      <c r="M39" s="151">
        <f>IF(F12="《選んで下さい》","",IF(F12="エキシビジョンマッチ",1000*(B39+E39+H39),IF(F12="フレンドリーの部",'設定'!J3,'設定'!J2)))</f>
        <v>0</v>
      </c>
      <c r="N39" s="152"/>
      <c r="O39" s="152"/>
      <c r="P39" s="152"/>
      <c r="Q39" s="153"/>
    </row>
    <row r="40" spans="1:17" ht="24" customHeight="1">
      <c r="A40" s="238"/>
      <c r="B40" s="241"/>
      <c r="C40" s="242"/>
      <c r="D40" s="244"/>
      <c r="E40" s="241"/>
      <c r="F40" s="242"/>
      <c r="G40" s="244"/>
      <c r="H40" s="172"/>
      <c r="I40" s="173"/>
      <c r="J40" s="174"/>
      <c r="K40" s="147"/>
      <c r="L40" s="148"/>
      <c r="M40" s="154"/>
      <c r="N40" s="155"/>
      <c r="O40" s="155"/>
      <c r="P40" s="155"/>
      <c r="Q40" s="156"/>
    </row>
    <row r="41" spans="1:17" ht="14.25" thickBot="1">
      <c r="A41" s="204" t="s">
        <v>110</v>
      </c>
      <c r="B41" s="205"/>
      <c r="C41" s="205"/>
      <c r="D41" s="205"/>
      <c r="E41" s="205"/>
      <c r="F41" s="205"/>
      <c r="G41" s="205"/>
      <c r="H41" s="205"/>
      <c r="I41" s="205"/>
      <c r="J41" s="206"/>
      <c r="K41" s="149"/>
      <c r="L41" s="150"/>
      <c r="M41" s="157"/>
      <c r="N41" s="158"/>
      <c r="O41" s="158"/>
      <c r="P41" s="158"/>
      <c r="Q41" s="159"/>
    </row>
    <row r="42" spans="1:17" ht="13.5" customHeight="1">
      <c r="A42" s="246" t="s">
        <v>128</v>
      </c>
      <c r="B42" s="249" t="s">
        <v>10</v>
      </c>
      <c r="C42" s="250"/>
      <c r="D42" s="251"/>
      <c r="E42" s="252"/>
      <c r="F42" s="252"/>
      <c r="G42" s="252"/>
      <c r="H42" s="252"/>
      <c r="I42" s="252"/>
      <c r="J42" s="252"/>
      <c r="K42" s="252"/>
      <c r="L42" s="252"/>
      <c r="M42" s="252"/>
      <c r="N42" s="252"/>
      <c r="O42" s="252"/>
      <c r="P42" s="252"/>
      <c r="Q42" s="253"/>
    </row>
    <row r="43" spans="1:17" ht="24.75" customHeight="1">
      <c r="A43" s="247"/>
      <c r="B43" s="245" t="s">
        <v>23</v>
      </c>
      <c r="C43" s="236"/>
      <c r="D43" s="209"/>
      <c r="E43" s="210"/>
      <c r="F43" s="210"/>
      <c r="G43" s="210"/>
      <c r="H43" s="210"/>
      <c r="I43" s="210"/>
      <c r="J43" s="210"/>
      <c r="K43" s="210"/>
      <c r="L43" s="210"/>
      <c r="M43" s="210"/>
      <c r="N43" s="210"/>
      <c r="O43" s="210"/>
      <c r="P43" s="210"/>
      <c r="Q43" s="211"/>
    </row>
    <row r="44" spans="1:17" ht="24.75" customHeight="1">
      <c r="A44" s="247"/>
      <c r="B44" s="41" t="s">
        <v>207</v>
      </c>
      <c r="C44" s="234"/>
      <c r="D44" s="234"/>
      <c r="E44" s="235" t="s">
        <v>1</v>
      </c>
      <c r="F44" s="236"/>
      <c r="G44" s="215"/>
      <c r="H44" s="216"/>
      <c r="I44" s="216"/>
      <c r="J44" s="216"/>
      <c r="K44" s="216"/>
      <c r="L44" s="216"/>
      <c r="M44" s="216"/>
      <c r="N44" s="216"/>
      <c r="O44" s="216"/>
      <c r="P44" s="216"/>
      <c r="Q44" s="217"/>
    </row>
    <row r="45" spans="1:17" ht="24.75" customHeight="1">
      <c r="A45" s="247"/>
      <c r="B45" s="218" t="s">
        <v>2</v>
      </c>
      <c r="C45" s="219"/>
      <c r="D45" s="220"/>
      <c r="E45" s="221"/>
      <c r="F45" s="221"/>
      <c r="G45" s="221"/>
      <c r="H45" s="42" t="s">
        <v>208</v>
      </c>
      <c r="I45" s="222"/>
      <c r="J45" s="223"/>
      <c r="K45" s="224"/>
      <c r="L45" s="224"/>
      <c r="M45" s="224"/>
      <c r="N45" s="224"/>
      <c r="O45" s="224"/>
      <c r="P45" s="224"/>
      <c r="Q45" s="225"/>
    </row>
    <row r="46" spans="1:17" ht="24.75" customHeight="1">
      <c r="A46" s="247"/>
      <c r="B46" s="226" t="str">
        <f>"参加料振込日（例："&amp;TEXT('設定'!B4,"yyyy/mm/dd")&amp;"）"</f>
        <v>参加料振込日（例：2022/12/01）</v>
      </c>
      <c r="C46" s="227"/>
      <c r="D46" s="227"/>
      <c r="E46" s="227"/>
      <c r="F46" s="228"/>
      <c r="G46" s="229"/>
      <c r="H46" s="229"/>
      <c r="I46" s="229"/>
      <c r="J46" s="229"/>
      <c r="K46" s="229"/>
      <c r="L46" s="229"/>
      <c r="M46" s="229"/>
      <c r="N46" s="229"/>
      <c r="O46" s="229"/>
      <c r="P46" s="229"/>
      <c r="Q46" s="230"/>
    </row>
    <row r="47" spans="1:17" ht="34.5" customHeight="1">
      <c r="A47" s="247"/>
      <c r="B47" s="126" t="s">
        <v>145</v>
      </c>
      <c r="C47" s="127"/>
      <c r="D47" s="127"/>
      <c r="E47" s="127"/>
      <c r="F47" s="128"/>
      <c r="G47" s="129"/>
      <c r="H47" s="129"/>
      <c r="I47" s="129"/>
      <c r="J47" s="129"/>
      <c r="K47" s="129"/>
      <c r="L47" s="129"/>
      <c r="M47" s="129"/>
      <c r="N47" s="129"/>
      <c r="O47" s="129"/>
      <c r="P47" s="129"/>
      <c r="Q47" s="130"/>
    </row>
    <row r="48" spans="1:17" ht="34.5" customHeight="1" thickBot="1">
      <c r="A48" s="248"/>
      <c r="B48" s="231" t="s">
        <v>223</v>
      </c>
      <c r="C48" s="232"/>
      <c r="D48" s="232"/>
      <c r="E48" s="232"/>
      <c r="F48" s="233"/>
      <c r="G48" s="143"/>
      <c r="H48" s="143"/>
      <c r="I48" s="143"/>
      <c r="J48" s="143"/>
      <c r="K48" s="143"/>
      <c r="L48" s="143"/>
      <c r="M48" s="143"/>
      <c r="N48" s="143"/>
      <c r="O48" s="143"/>
      <c r="P48" s="143"/>
      <c r="Q48" s="144"/>
    </row>
    <row r="49" spans="1:17" ht="14.25">
      <c r="A49" s="36" t="s">
        <v>107</v>
      </c>
      <c r="B49" s="37"/>
      <c r="C49" s="37"/>
      <c r="D49" s="37"/>
      <c r="E49" s="37"/>
      <c r="F49" s="37"/>
      <c r="G49" s="37"/>
      <c r="H49" s="37"/>
      <c r="I49" s="37"/>
      <c r="J49" s="37"/>
      <c r="K49" s="37"/>
      <c r="L49" s="37"/>
      <c r="M49" s="37"/>
      <c r="N49" s="37"/>
      <c r="O49" s="37"/>
      <c r="P49" s="37"/>
      <c r="Q49" s="38"/>
    </row>
    <row r="50" spans="1:17" ht="14.25">
      <c r="A50" s="39" t="s">
        <v>108</v>
      </c>
      <c r="B50" s="37"/>
      <c r="C50" s="37"/>
      <c r="D50" s="37"/>
      <c r="E50" s="37"/>
      <c r="F50" s="37"/>
      <c r="G50" s="37"/>
      <c r="H50" s="40"/>
      <c r="I50" s="40"/>
      <c r="J50" s="40"/>
      <c r="K50" s="40"/>
      <c r="L50" s="40"/>
      <c r="M50" s="40"/>
      <c r="N50" s="40"/>
      <c r="O50" s="40"/>
      <c r="P50" s="40"/>
      <c r="Q50" s="38"/>
    </row>
    <row r="51" spans="1:17" ht="51.75" customHeight="1" thickBot="1">
      <c r="A51" s="212" t="s">
        <v>109</v>
      </c>
      <c r="B51" s="213"/>
      <c r="C51" s="213"/>
      <c r="D51" s="213"/>
      <c r="E51" s="213"/>
      <c r="F51" s="213"/>
      <c r="G51" s="213"/>
      <c r="H51" s="213"/>
      <c r="I51" s="213"/>
      <c r="J51" s="213"/>
      <c r="K51" s="213"/>
      <c r="L51" s="213"/>
      <c r="M51" s="213"/>
      <c r="N51" s="213"/>
      <c r="O51" s="213"/>
      <c r="P51" s="213"/>
      <c r="Q51" s="214"/>
    </row>
    <row r="52" spans="4:14" ht="18.75" customHeight="1" hidden="1" thickBot="1" thickTop="1">
      <c r="D52" s="76"/>
      <c r="E52" s="76"/>
      <c r="F52" s="76"/>
      <c r="G52" s="76"/>
      <c r="H52" s="76"/>
      <c r="I52" s="76"/>
      <c r="J52" s="76"/>
      <c r="K52" s="76"/>
      <c r="L52" s="76"/>
      <c r="M52" s="76"/>
      <c r="N52" s="76"/>
    </row>
    <row r="53" spans="4:14" ht="18.75" customHeight="1" hidden="1" thickTop="1">
      <c r="D53" s="315" t="s">
        <v>205</v>
      </c>
      <c r="E53" s="316"/>
      <c r="F53" s="316"/>
      <c r="G53" s="316"/>
      <c r="H53" s="316"/>
      <c r="I53" s="316"/>
      <c r="J53" s="316"/>
      <c r="K53" s="316"/>
      <c r="L53" s="316"/>
      <c r="M53" s="316"/>
      <c r="N53" s="317"/>
    </row>
    <row r="54" spans="2:15" ht="13.5" hidden="1">
      <c r="B54" s="80">
        <v>1</v>
      </c>
      <c r="C54" s="81">
        <f aca="true" t="shared" si="0" ref="C54:C64">_xlfn.IFERROR(VLOOKUP(B54,$A$73:$D$174,2,FALSE),"")</f>
        <v>1</v>
      </c>
      <c r="D54" s="14" t="str">
        <f>IF(C54=1,"【警告】",IF(C54=2,"【注意】",""))</f>
        <v>【警告】</v>
      </c>
      <c r="E54" s="320" t="str">
        <f aca="true" t="shared" si="1" ref="E54:E64">IF(C54="","","　"&amp;VLOOKUP(B54,$A$73:$D$174,3)&amp;VLOOKUP(B54,$A$73:$D$174,4))</f>
        <v>　チーム名を入力して下さい</v>
      </c>
      <c r="F54" s="320"/>
      <c r="G54" s="320"/>
      <c r="H54" s="320"/>
      <c r="I54" s="320"/>
      <c r="J54" s="320"/>
      <c r="K54" s="320"/>
      <c r="L54" s="320"/>
      <c r="M54" s="320"/>
      <c r="N54" s="321"/>
      <c r="O54" s="78"/>
    </row>
    <row r="55" spans="2:15" ht="13.5" hidden="1">
      <c r="B55" s="80">
        <v>2</v>
      </c>
      <c r="C55" s="81">
        <f t="shared" si="0"/>
        <v>1</v>
      </c>
      <c r="D55" s="14" t="str">
        <f aca="true" t="shared" si="2" ref="D55:D64">IF(C55=1,"【警告】",IF(C55=2,"【注意】",""))</f>
        <v>【警告】</v>
      </c>
      <c r="E55" s="313" t="str">
        <f t="shared" si="1"/>
        <v>　選手①を入力して下さい</v>
      </c>
      <c r="F55" s="313"/>
      <c r="G55" s="313"/>
      <c r="H55" s="313"/>
      <c r="I55" s="313"/>
      <c r="J55" s="313"/>
      <c r="K55" s="313"/>
      <c r="L55" s="313"/>
      <c r="M55" s="313"/>
      <c r="N55" s="314"/>
      <c r="O55" s="78"/>
    </row>
    <row r="56" spans="2:15" ht="13.5" hidden="1">
      <c r="B56" s="80">
        <v>3</v>
      </c>
      <c r="C56" s="81">
        <f t="shared" si="0"/>
        <v>1</v>
      </c>
      <c r="D56" s="14" t="str">
        <f>IF(C56=1,"【警告】",IF(C56=2,"【注意】",""))</f>
        <v>【警告】</v>
      </c>
      <c r="E56" s="313" t="str">
        <f t="shared" si="1"/>
        <v>　選手②を入力して下さい</v>
      </c>
      <c r="F56" s="313"/>
      <c r="G56" s="313"/>
      <c r="H56" s="313"/>
      <c r="I56" s="313"/>
      <c r="J56" s="313"/>
      <c r="K56" s="313"/>
      <c r="L56" s="313"/>
      <c r="M56" s="313"/>
      <c r="N56" s="314"/>
      <c r="O56" s="78"/>
    </row>
    <row r="57" spans="2:15" ht="13.5" hidden="1">
      <c r="B57" s="80">
        <v>4</v>
      </c>
      <c r="C57" s="81">
        <f t="shared" si="0"/>
        <v>1</v>
      </c>
      <c r="D57" s="14" t="str">
        <f t="shared" si="2"/>
        <v>【警告】</v>
      </c>
      <c r="E57" s="313" t="str">
        <f t="shared" si="1"/>
        <v>　選手③を入力して下さい</v>
      </c>
      <c r="F57" s="313"/>
      <c r="G57" s="313"/>
      <c r="H57" s="313"/>
      <c r="I57" s="313"/>
      <c r="J57" s="313"/>
      <c r="K57" s="313"/>
      <c r="L57" s="313"/>
      <c r="M57" s="313"/>
      <c r="N57" s="314"/>
      <c r="O57" s="78"/>
    </row>
    <row r="58" spans="2:15" ht="13.5" hidden="1">
      <c r="B58" s="80">
        <v>5</v>
      </c>
      <c r="C58" s="81">
        <f t="shared" si="0"/>
        <v>1</v>
      </c>
      <c r="D58" s="14" t="str">
        <f t="shared" si="2"/>
        <v>【警告】</v>
      </c>
      <c r="E58" s="313" t="str">
        <f t="shared" si="1"/>
        <v>　選手④を入力して下さい</v>
      </c>
      <c r="F58" s="313"/>
      <c r="G58" s="313"/>
      <c r="H58" s="313"/>
      <c r="I58" s="313"/>
      <c r="J58" s="313"/>
      <c r="K58" s="313"/>
      <c r="L58" s="313"/>
      <c r="M58" s="313"/>
      <c r="N58" s="314"/>
      <c r="O58" s="78"/>
    </row>
    <row r="59" spans="2:15" ht="13.5" hidden="1">
      <c r="B59" s="80">
        <v>6</v>
      </c>
      <c r="C59" s="81">
        <f t="shared" si="0"/>
        <v>1</v>
      </c>
      <c r="D59" s="14" t="str">
        <f t="shared" si="2"/>
        <v>【警告】</v>
      </c>
      <c r="E59" s="313" t="str">
        <f t="shared" si="1"/>
        <v>　選手①の性別を選択して下さい</v>
      </c>
      <c r="F59" s="313"/>
      <c r="G59" s="313"/>
      <c r="H59" s="313"/>
      <c r="I59" s="313"/>
      <c r="J59" s="313"/>
      <c r="K59" s="313"/>
      <c r="L59" s="313"/>
      <c r="M59" s="313"/>
      <c r="N59" s="314"/>
      <c r="O59" s="78"/>
    </row>
    <row r="60" spans="2:15" ht="13.5" hidden="1">
      <c r="B60" s="80">
        <v>7</v>
      </c>
      <c r="C60" s="81">
        <f t="shared" si="0"/>
        <v>1</v>
      </c>
      <c r="D60" s="14" t="str">
        <f t="shared" si="2"/>
        <v>【警告】</v>
      </c>
      <c r="E60" s="313" t="str">
        <f t="shared" si="1"/>
        <v>　選手②の性別を選択して下さい</v>
      </c>
      <c r="F60" s="313"/>
      <c r="G60" s="313"/>
      <c r="H60" s="313"/>
      <c r="I60" s="313"/>
      <c r="J60" s="313"/>
      <c r="K60" s="313"/>
      <c r="L60" s="313"/>
      <c r="M60" s="313"/>
      <c r="N60" s="314"/>
      <c r="O60" s="78"/>
    </row>
    <row r="61" spans="2:15" ht="13.5" hidden="1">
      <c r="B61" s="80">
        <v>8</v>
      </c>
      <c r="C61" s="81">
        <f t="shared" si="0"/>
        <v>1</v>
      </c>
      <c r="D61" s="14" t="str">
        <f t="shared" si="2"/>
        <v>【警告】</v>
      </c>
      <c r="E61" s="313" t="str">
        <f t="shared" si="1"/>
        <v>　選手③の性別を選択して下さい</v>
      </c>
      <c r="F61" s="313"/>
      <c r="G61" s="313"/>
      <c r="H61" s="313"/>
      <c r="I61" s="313"/>
      <c r="J61" s="313"/>
      <c r="K61" s="313"/>
      <c r="L61" s="313"/>
      <c r="M61" s="313"/>
      <c r="N61" s="314"/>
      <c r="O61" s="78"/>
    </row>
    <row r="62" spans="2:15" ht="13.5" hidden="1">
      <c r="B62" s="80">
        <v>9</v>
      </c>
      <c r="C62" s="81">
        <f t="shared" si="0"/>
        <v>1</v>
      </c>
      <c r="D62" s="14" t="str">
        <f t="shared" si="2"/>
        <v>【警告】</v>
      </c>
      <c r="E62" s="313" t="str">
        <f t="shared" si="1"/>
        <v>　選手④の性別を選択して下さい</v>
      </c>
      <c r="F62" s="313"/>
      <c r="G62" s="313"/>
      <c r="H62" s="313"/>
      <c r="I62" s="313"/>
      <c r="J62" s="313"/>
      <c r="K62" s="313"/>
      <c r="L62" s="313"/>
      <c r="M62" s="313"/>
      <c r="N62" s="314"/>
      <c r="O62" s="78"/>
    </row>
    <row r="63" spans="2:15" ht="13.5" hidden="1">
      <c r="B63" s="80">
        <v>10</v>
      </c>
      <c r="C63" s="81">
        <f t="shared" si="0"/>
        <v>1</v>
      </c>
      <c r="D63" s="14" t="str">
        <f t="shared" si="2"/>
        <v>【警告】</v>
      </c>
      <c r="E63" s="313" t="str">
        <f t="shared" si="1"/>
        <v>　申込者の氏名を入力して下さい</v>
      </c>
      <c r="F63" s="313"/>
      <c r="G63" s="313"/>
      <c r="H63" s="313"/>
      <c r="I63" s="313"/>
      <c r="J63" s="313"/>
      <c r="K63" s="313"/>
      <c r="L63" s="313"/>
      <c r="M63" s="313"/>
      <c r="N63" s="314"/>
      <c r="O63" s="78"/>
    </row>
    <row r="64" spans="2:15" ht="14.25" hidden="1" thickBot="1">
      <c r="B64" s="80">
        <v>11</v>
      </c>
      <c r="C64" s="81">
        <f t="shared" si="0"/>
        <v>1</v>
      </c>
      <c r="D64" s="14" t="str">
        <f t="shared" si="2"/>
        <v>【警告】</v>
      </c>
      <c r="E64" s="318" t="str">
        <f t="shared" si="1"/>
        <v>　申込者の郵便番号を入力して下さい</v>
      </c>
      <c r="F64" s="318"/>
      <c r="G64" s="318"/>
      <c r="H64" s="318"/>
      <c r="I64" s="318"/>
      <c r="J64" s="318"/>
      <c r="K64" s="318"/>
      <c r="L64" s="318"/>
      <c r="M64" s="318"/>
      <c r="N64" s="319"/>
      <c r="O64" s="78"/>
    </row>
    <row r="65" spans="4:14" ht="9.75" customHeight="1" hidden="1" thickTop="1">
      <c r="D65" s="77"/>
      <c r="E65" s="77"/>
      <c r="F65" s="77"/>
      <c r="G65" s="77"/>
      <c r="H65" s="77"/>
      <c r="I65" s="77"/>
      <c r="J65" s="77"/>
      <c r="K65" s="77"/>
      <c r="L65" s="77"/>
      <c r="M65" s="77"/>
      <c r="N65" s="77"/>
    </row>
    <row r="66" spans="4:14" ht="13.5" hidden="1">
      <c r="D66" s="295" t="s">
        <v>206</v>
      </c>
      <c r="E66" s="295"/>
      <c r="F66" s="295"/>
      <c r="G66" s="295"/>
      <c r="H66" s="295"/>
      <c r="I66" s="295"/>
      <c r="J66" s="295"/>
      <c r="K66" s="295"/>
      <c r="L66" s="295"/>
      <c r="M66" s="295"/>
      <c r="N66" s="295"/>
    </row>
    <row r="68" spans="1:71" ht="24" hidden="1">
      <c r="A68" s="11"/>
      <c r="B68" s="123"/>
      <c r="C68" s="124"/>
      <c r="D68" s="125"/>
      <c r="E68" s="120" t="s">
        <v>114</v>
      </c>
      <c r="F68" s="120"/>
      <c r="G68" s="120"/>
      <c r="H68" s="120"/>
      <c r="I68" s="120"/>
      <c r="J68" s="120"/>
      <c r="K68" s="120"/>
      <c r="L68" s="120" t="s">
        <v>115</v>
      </c>
      <c r="M68" s="120"/>
      <c r="N68" s="120"/>
      <c r="O68" s="120"/>
      <c r="P68" s="120"/>
      <c r="Q68" s="120"/>
      <c r="R68" s="120" t="s">
        <v>116</v>
      </c>
      <c r="S68" s="120"/>
      <c r="T68" s="120"/>
      <c r="U68" s="120"/>
      <c r="V68" s="120"/>
      <c r="W68" s="120"/>
      <c r="X68" s="120" t="s">
        <v>117</v>
      </c>
      <c r="Y68" s="120"/>
      <c r="Z68" s="120"/>
      <c r="AA68" s="120"/>
      <c r="AB68" s="120"/>
      <c r="AC68" s="120"/>
      <c r="AD68" s="120" t="s">
        <v>118</v>
      </c>
      <c r="AE68" s="120"/>
      <c r="AF68" s="120"/>
      <c r="AG68" s="120"/>
      <c r="AH68" s="120"/>
      <c r="AI68" s="120"/>
      <c r="AJ68" s="120" t="s">
        <v>119</v>
      </c>
      <c r="AK68" s="120"/>
      <c r="AL68" s="120"/>
      <c r="AM68" s="120"/>
      <c r="AN68" s="120"/>
      <c r="AO68" s="120"/>
      <c r="AP68" s="120" t="s">
        <v>120</v>
      </c>
      <c r="AQ68" s="120"/>
      <c r="AR68" s="120"/>
      <c r="AS68" s="120"/>
      <c r="AT68" s="120"/>
      <c r="AU68" s="120"/>
      <c r="AV68" s="120" t="s">
        <v>121</v>
      </c>
      <c r="AW68" s="120"/>
      <c r="AX68" s="120"/>
      <c r="AY68" s="120"/>
      <c r="AZ68" s="120"/>
      <c r="BA68" s="120"/>
      <c r="BB68" s="120" t="s">
        <v>122</v>
      </c>
      <c r="BC68" s="120"/>
      <c r="BD68" s="120"/>
      <c r="BE68" s="120"/>
      <c r="BF68" s="120"/>
      <c r="BG68" s="120"/>
      <c r="BH68" s="121" t="s">
        <v>140</v>
      </c>
      <c r="BI68" s="122"/>
      <c r="BJ68" s="121" t="s">
        <v>141</v>
      </c>
      <c r="BK68" s="122"/>
      <c r="BL68" s="120" t="s">
        <v>123</v>
      </c>
      <c r="BM68" s="120"/>
      <c r="BN68" s="120"/>
      <c r="BO68" s="120"/>
      <c r="BP68" s="120" t="s">
        <v>124</v>
      </c>
      <c r="BQ68" s="120"/>
      <c r="BR68" s="85" t="s">
        <v>224</v>
      </c>
      <c r="BS68" s="7"/>
    </row>
    <row r="69" spans="1:71" ht="13.5" hidden="1">
      <c r="A69" s="8"/>
      <c r="B69" s="31" t="s">
        <v>149</v>
      </c>
      <c r="C69" s="31" t="s">
        <v>150</v>
      </c>
      <c r="D69" s="31" t="s">
        <v>152</v>
      </c>
      <c r="E69" s="31" t="s">
        <v>151</v>
      </c>
      <c r="F69" s="31" t="s">
        <v>152</v>
      </c>
      <c r="G69" s="31" t="s">
        <v>153</v>
      </c>
      <c r="H69" s="31" t="s">
        <v>1</v>
      </c>
      <c r="I69" s="31" t="s">
        <v>154</v>
      </c>
      <c r="J69" s="31" t="s">
        <v>2</v>
      </c>
      <c r="K69" s="31" t="s">
        <v>155</v>
      </c>
      <c r="L69" s="31" t="s">
        <v>93</v>
      </c>
      <c r="M69" s="31" t="s">
        <v>23</v>
      </c>
      <c r="N69" s="31" t="s">
        <v>152</v>
      </c>
      <c r="O69" s="31" t="s">
        <v>8</v>
      </c>
      <c r="P69" s="31" t="s">
        <v>74</v>
      </c>
      <c r="Q69" s="31" t="s">
        <v>7</v>
      </c>
      <c r="R69" s="31" t="s">
        <v>93</v>
      </c>
      <c r="S69" s="31" t="s">
        <v>23</v>
      </c>
      <c r="T69" s="31" t="s">
        <v>152</v>
      </c>
      <c r="U69" s="31" t="s">
        <v>8</v>
      </c>
      <c r="V69" s="31" t="s">
        <v>74</v>
      </c>
      <c r="W69" s="31" t="s">
        <v>7</v>
      </c>
      <c r="X69" s="31" t="s">
        <v>93</v>
      </c>
      <c r="Y69" s="31" t="s">
        <v>23</v>
      </c>
      <c r="Z69" s="31" t="s">
        <v>152</v>
      </c>
      <c r="AA69" s="31" t="s">
        <v>8</v>
      </c>
      <c r="AB69" s="31" t="s">
        <v>74</v>
      </c>
      <c r="AC69" s="31" t="s">
        <v>7</v>
      </c>
      <c r="AD69" s="31" t="s">
        <v>93</v>
      </c>
      <c r="AE69" s="31" t="s">
        <v>23</v>
      </c>
      <c r="AF69" s="31" t="s">
        <v>152</v>
      </c>
      <c r="AG69" s="31" t="s">
        <v>8</v>
      </c>
      <c r="AH69" s="31" t="s">
        <v>74</v>
      </c>
      <c r="AI69" s="31" t="s">
        <v>7</v>
      </c>
      <c r="AJ69" s="31" t="s">
        <v>93</v>
      </c>
      <c r="AK69" s="31" t="s">
        <v>23</v>
      </c>
      <c r="AL69" s="31" t="s">
        <v>152</v>
      </c>
      <c r="AM69" s="31" t="s">
        <v>8</v>
      </c>
      <c r="AN69" s="31" t="s">
        <v>74</v>
      </c>
      <c r="AO69" s="31" t="s">
        <v>7</v>
      </c>
      <c r="AP69" s="31" t="s">
        <v>93</v>
      </c>
      <c r="AQ69" s="31" t="s">
        <v>23</v>
      </c>
      <c r="AR69" s="31" t="s">
        <v>152</v>
      </c>
      <c r="AS69" s="31" t="s">
        <v>8</v>
      </c>
      <c r="AT69" s="31" t="s">
        <v>74</v>
      </c>
      <c r="AU69" s="31" t="s">
        <v>7</v>
      </c>
      <c r="AV69" s="31" t="s">
        <v>93</v>
      </c>
      <c r="AW69" s="31" t="s">
        <v>23</v>
      </c>
      <c r="AX69" s="31" t="s">
        <v>152</v>
      </c>
      <c r="AY69" s="31" t="s">
        <v>8</v>
      </c>
      <c r="AZ69" s="31" t="s">
        <v>74</v>
      </c>
      <c r="BA69" s="31" t="s">
        <v>7</v>
      </c>
      <c r="BB69" s="31" t="s">
        <v>93</v>
      </c>
      <c r="BC69" s="31" t="s">
        <v>23</v>
      </c>
      <c r="BD69" s="31" t="s">
        <v>152</v>
      </c>
      <c r="BE69" s="31" t="s">
        <v>8</v>
      </c>
      <c r="BF69" s="31" t="s">
        <v>74</v>
      </c>
      <c r="BG69" s="31" t="s">
        <v>7</v>
      </c>
      <c r="BH69" s="31" t="s">
        <v>23</v>
      </c>
      <c r="BI69" s="31" t="s">
        <v>152</v>
      </c>
      <c r="BJ69" s="31" t="s">
        <v>23</v>
      </c>
      <c r="BK69" s="31" t="s">
        <v>152</v>
      </c>
      <c r="BL69" s="31" t="s">
        <v>156</v>
      </c>
      <c r="BM69" s="31" t="s">
        <v>157</v>
      </c>
      <c r="BN69" s="31" t="s">
        <v>158</v>
      </c>
      <c r="BO69" s="31" t="s">
        <v>9</v>
      </c>
      <c r="BP69" s="31" t="s">
        <v>159</v>
      </c>
      <c r="BQ69" s="31" t="s">
        <v>160</v>
      </c>
      <c r="BR69" s="31" t="s">
        <v>2</v>
      </c>
      <c r="BS69" s="9"/>
    </row>
    <row r="70" spans="1:71" ht="13.5" hidden="1">
      <c r="A70" s="55">
        <v>1</v>
      </c>
      <c r="B70" s="55" t="str">
        <f>F12</f>
        <v>エキシビジョンマッチ</v>
      </c>
      <c r="C70" s="56">
        <f>B14</f>
        <v>0</v>
      </c>
      <c r="D70" s="56">
        <f>B13</f>
        <v>0</v>
      </c>
      <c r="E70" s="56">
        <f>D43</f>
        <v>0</v>
      </c>
      <c r="F70" s="56">
        <f>D42</f>
        <v>0</v>
      </c>
      <c r="G70" s="97">
        <f>C44</f>
        <v>0</v>
      </c>
      <c r="H70" s="56">
        <f>G44</f>
        <v>0</v>
      </c>
      <c r="I70" s="55">
        <f>'設定'!D25</f>
      </c>
      <c r="J70" s="55">
        <f>D45</f>
        <v>0</v>
      </c>
      <c r="K70" s="55">
        <f>I45</f>
        <v>0</v>
      </c>
      <c r="L70" s="98">
        <f>B22</f>
      </c>
      <c r="M70" s="99">
        <f>D22</f>
        <v>0</v>
      </c>
      <c r="N70" s="56">
        <f>D21</f>
        <v>0</v>
      </c>
      <c r="O70" s="56">
        <f>I21</f>
        <v>0</v>
      </c>
      <c r="P70" s="56">
        <f>K21</f>
        <v>0</v>
      </c>
      <c r="Q70" s="56">
        <f>J21</f>
        <v>0</v>
      </c>
      <c r="R70" s="98">
        <f>B24</f>
      </c>
      <c r="S70" s="99">
        <f>D24</f>
        <v>0</v>
      </c>
      <c r="T70" s="56">
        <f>D23</f>
        <v>0</v>
      </c>
      <c r="U70" s="56">
        <f>I23</f>
        <v>0</v>
      </c>
      <c r="V70" s="56">
        <f>K23</f>
        <v>0</v>
      </c>
      <c r="W70" s="56">
        <f>J23</f>
        <v>0</v>
      </c>
      <c r="X70" s="98">
        <f>B26</f>
      </c>
      <c r="Y70" s="99">
        <f>D26</f>
        <v>0</v>
      </c>
      <c r="Z70" s="56">
        <f>D25</f>
        <v>0</v>
      </c>
      <c r="AA70" s="56">
        <f>I25</f>
        <v>0</v>
      </c>
      <c r="AB70" s="56">
        <f>K25</f>
        <v>0</v>
      </c>
      <c r="AC70" s="56">
        <f>J25</f>
        <v>0</v>
      </c>
      <c r="AD70" s="98">
        <f>B28</f>
      </c>
      <c r="AE70" s="99">
        <f>D28</f>
        <v>0</v>
      </c>
      <c r="AF70" s="56">
        <f>D27</f>
        <v>0</v>
      </c>
      <c r="AG70" s="56">
        <f>I27</f>
        <v>0</v>
      </c>
      <c r="AH70" s="56">
        <f>K27</f>
        <v>0</v>
      </c>
      <c r="AI70" s="56">
        <f>J27</f>
        <v>0</v>
      </c>
      <c r="AJ70" s="98">
        <f>B30</f>
      </c>
      <c r="AK70" s="99">
        <f>D30</f>
        <v>0</v>
      </c>
      <c r="AL70" s="56">
        <f>D29</f>
        <v>0</v>
      </c>
      <c r="AM70" s="56">
        <f>I29</f>
        <v>0</v>
      </c>
      <c r="AN70" s="56">
        <f>K29</f>
        <v>0</v>
      </c>
      <c r="AO70" s="56">
        <f>J29</f>
        <v>0</v>
      </c>
      <c r="AP70" s="98">
        <f>B32</f>
      </c>
      <c r="AQ70" s="99">
        <f>D32</f>
        <v>0</v>
      </c>
      <c r="AR70" s="56">
        <f>D31</f>
        <v>0</v>
      </c>
      <c r="AS70" s="56">
        <f>I31</f>
        <v>0</v>
      </c>
      <c r="AT70" s="56">
        <f>K31</f>
        <v>0</v>
      </c>
      <c r="AU70" s="56">
        <f>J31</f>
        <v>0</v>
      </c>
      <c r="AV70" s="98">
        <f>B34</f>
      </c>
      <c r="AW70" s="99">
        <f>D34</f>
        <v>0</v>
      </c>
      <c r="AX70" s="56">
        <f>D33</f>
        <v>0</v>
      </c>
      <c r="AY70" s="56">
        <f>I33</f>
        <v>0</v>
      </c>
      <c r="AZ70" s="56">
        <f>K33</f>
        <v>0</v>
      </c>
      <c r="BA70" s="56">
        <f>J33</f>
        <v>0</v>
      </c>
      <c r="BB70" s="98">
        <f>B36</f>
        <v>0</v>
      </c>
      <c r="BC70" s="99">
        <f>D36</f>
        <v>0</v>
      </c>
      <c r="BD70" s="56">
        <f>D35</f>
        <v>0</v>
      </c>
      <c r="BE70" s="56">
        <f>I35</f>
        <v>0</v>
      </c>
      <c r="BF70" s="56">
        <f>K35</f>
        <v>0</v>
      </c>
      <c r="BG70" s="56">
        <f>J35</f>
        <v>0</v>
      </c>
      <c r="BH70" s="56">
        <f>D17</f>
        <v>0</v>
      </c>
      <c r="BI70" s="56">
        <f>K17</f>
        <v>0</v>
      </c>
      <c r="BJ70" s="56">
        <f>D18</f>
        <v>0</v>
      </c>
      <c r="BK70" s="56">
        <f>K18</f>
        <v>0</v>
      </c>
      <c r="BL70" s="100">
        <f>B39</f>
        <v>0</v>
      </c>
      <c r="BM70" s="100">
        <f>E39</f>
        <v>0</v>
      </c>
      <c r="BN70" s="100">
        <f>H39</f>
        <v>0</v>
      </c>
      <c r="BO70" s="101">
        <f>M39</f>
        <v>0</v>
      </c>
      <c r="BP70" s="57">
        <f>G46</f>
        <v>0</v>
      </c>
      <c r="BQ70" s="56">
        <f>G47</f>
        <v>0</v>
      </c>
      <c r="BR70" s="56">
        <f>G48</f>
        <v>0</v>
      </c>
      <c r="BS70" s="56"/>
    </row>
    <row r="71" ht="14.25" hidden="1" thickBot="1"/>
    <row r="72" spans="1:5" ht="14.25" hidden="1" thickBot="1">
      <c r="A72" s="74" t="s">
        <v>204</v>
      </c>
      <c r="B72" s="59" t="s">
        <v>171</v>
      </c>
      <c r="C72" s="59" t="s">
        <v>168</v>
      </c>
      <c r="D72" s="59" t="s">
        <v>166</v>
      </c>
      <c r="E72" s="60" t="s">
        <v>167</v>
      </c>
    </row>
    <row r="73" spans="1:9" ht="13.5" hidden="1">
      <c r="A73" s="75">
        <f>IF(E73="","",IF(E73=FALSE,COUNTIF($E$73:$E73,FALSE),""))</f>
      </c>
      <c r="B73" s="58">
        <v>1</v>
      </c>
      <c r="C73" s="58" t="s">
        <v>169</v>
      </c>
      <c r="D73" s="58" t="s">
        <v>173</v>
      </c>
      <c r="E73" s="62" t="b">
        <f>I73</f>
        <v>1</v>
      </c>
      <c r="G73" s="66" t="s">
        <v>203</v>
      </c>
      <c r="H73" s="67" t="s">
        <v>149</v>
      </c>
      <c r="I73" s="91" t="b">
        <f>ISTEXT($F$12)</f>
        <v>1</v>
      </c>
    </row>
    <row r="74" spans="1:9" ht="13.5" hidden="1">
      <c r="A74" s="75">
        <f>IF(E74="","",IF(E74=FALSE,COUNTIF($E$73:$E74,FALSE),""))</f>
        <v>1</v>
      </c>
      <c r="B74" s="58">
        <v>1</v>
      </c>
      <c r="C74" s="58" t="s">
        <v>170</v>
      </c>
      <c r="D74" s="58" t="s">
        <v>172</v>
      </c>
      <c r="E74" s="62" t="b">
        <f>I74</f>
        <v>0</v>
      </c>
      <c r="G74" s="61"/>
      <c r="H74" s="58" t="s">
        <v>170</v>
      </c>
      <c r="I74" s="87" t="b">
        <f>NOT(ISBLANK($B$14))</f>
        <v>0</v>
      </c>
    </row>
    <row r="75" spans="1:9" ht="13.5" hidden="1">
      <c r="A75" s="75">
        <f>IF(E75="","",IF(E75=FALSE,COUNTIF($E$73:$E75,FALSE),""))</f>
        <v>2</v>
      </c>
      <c r="B75" s="58">
        <v>1</v>
      </c>
      <c r="C75" s="58" t="s">
        <v>115</v>
      </c>
      <c r="D75" s="58" t="s">
        <v>172</v>
      </c>
      <c r="E75" s="62" t="b">
        <f>I81</f>
        <v>0</v>
      </c>
      <c r="G75" s="61"/>
      <c r="H75" s="58" t="s">
        <v>188</v>
      </c>
      <c r="I75" s="87" t="b">
        <f>ISTEXT($B$13)</f>
        <v>0</v>
      </c>
    </row>
    <row r="76" spans="1:9" ht="13.5" hidden="1">
      <c r="A76" s="75">
        <f>IF(E76="","",IF(E76=FALSE,COUNTIF($E$73:$E76,FALSE),""))</f>
        <v>3</v>
      </c>
      <c r="B76" s="58">
        <v>1</v>
      </c>
      <c r="C76" s="58" t="s">
        <v>116</v>
      </c>
      <c r="D76" s="58" t="s">
        <v>172</v>
      </c>
      <c r="E76" s="62" t="b">
        <f>I87</f>
        <v>0</v>
      </c>
      <c r="G76" s="61"/>
      <c r="H76" s="58" t="s">
        <v>161</v>
      </c>
      <c r="I76" s="87" t="b">
        <f>ISTEXT($D$17)</f>
        <v>0</v>
      </c>
    </row>
    <row r="77" spans="1:9" ht="13.5" hidden="1">
      <c r="A77" s="75">
        <f>IF(E77="","",IF(E77=FALSE,COUNTIF($E$73:$E77,FALSE),""))</f>
        <v>4</v>
      </c>
      <c r="B77" s="58">
        <v>1</v>
      </c>
      <c r="C77" s="58" t="s">
        <v>117</v>
      </c>
      <c r="D77" s="58" t="s">
        <v>172</v>
      </c>
      <c r="E77" s="62" t="b">
        <f>I93</f>
        <v>0</v>
      </c>
      <c r="G77" s="61"/>
      <c r="H77" s="58" t="s">
        <v>189</v>
      </c>
      <c r="I77" s="87" t="b">
        <f>ISTEXT($K$17)</f>
        <v>0</v>
      </c>
    </row>
    <row r="78" spans="1:9" ht="13.5" hidden="1">
      <c r="A78" s="75">
        <f>IF(E78="","",IF(E78=FALSE,COUNTIF($E$73:$E78,FALSE),""))</f>
        <v>5</v>
      </c>
      <c r="B78" s="58">
        <v>1</v>
      </c>
      <c r="C78" s="58" t="s">
        <v>118</v>
      </c>
      <c r="D78" s="58" t="s">
        <v>172</v>
      </c>
      <c r="E78" s="62" t="b">
        <f>I99</f>
        <v>0</v>
      </c>
      <c r="G78" s="61"/>
      <c r="H78" s="58" t="s">
        <v>162</v>
      </c>
      <c r="I78" s="87" t="b">
        <f>ISTEXT($D$18)</f>
        <v>0</v>
      </c>
    </row>
    <row r="79" spans="1:9" ht="13.5" hidden="1">
      <c r="A79" s="75">
        <f>IF(E79="","",IF(E79=FALSE,COUNTIF($E$73:$E79,FALSE),""))</f>
        <v>6</v>
      </c>
      <c r="B79" s="58">
        <v>1</v>
      </c>
      <c r="C79" s="58" t="s">
        <v>115</v>
      </c>
      <c r="D79" s="58" t="s">
        <v>175</v>
      </c>
      <c r="E79" s="62" t="b">
        <f>I83</f>
        <v>0</v>
      </c>
      <c r="G79" s="61"/>
      <c r="H79" s="58" t="s">
        <v>190</v>
      </c>
      <c r="I79" s="87" t="b">
        <f>ISTEXT($K$18)</f>
        <v>0</v>
      </c>
    </row>
    <row r="80" spans="1:9" ht="13.5" hidden="1">
      <c r="A80" s="75">
        <f>IF(E80="","",IF(E80=FALSE,COUNTIF($E$73:$E80,FALSE),""))</f>
        <v>7</v>
      </c>
      <c r="B80" s="58">
        <v>1</v>
      </c>
      <c r="C80" s="58" t="s">
        <v>116</v>
      </c>
      <c r="D80" s="58" t="s">
        <v>175</v>
      </c>
      <c r="E80" s="62" t="b">
        <f>I89</f>
        <v>0</v>
      </c>
      <c r="G80" s="61" t="s">
        <v>191</v>
      </c>
      <c r="H80" s="58" t="s">
        <v>93</v>
      </c>
      <c r="I80" s="87" t="b">
        <f>NOT(ISBLANK($B$22))</f>
        <v>1</v>
      </c>
    </row>
    <row r="81" spans="1:9" ht="13.5" hidden="1">
      <c r="A81" s="75">
        <f>IF(E81="","",IF(E81=FALSE,COUNTIF($E$73:$E81,FALSE),""))</f>
        <v>8</v>
      </c>
      <c r="B81" s="58">
        <v>1</v>
      </c>
      <c r="C81" s="58" t="s">
        <v>117</v>
      </c>
      <c r="D81" s="58" t="s">
        <v>175</v>
      </c>
      <c r="E81" s="62" t="b">
        <f>I95</f>
        <v>0</v>
      </c>
      <c r="G81" s="61"/>
      <c r="H81" s="58" t="s">
        <v>23</v>
      </c>
      <c r="I81" s="87" t="b">
        <f>ISTEXT($D$22)</f>
        <v>0</v>
      </c>
    </row>
    <row r="82" spans="1:9" ht="13.5" hidden="1">
      <c r="A82" s="75">
        <f>IF(E82="","",IF(E82=FALSE,COUNTIF($E$73:$E82,FALSE),""))</f>
        <v>9</v>
      </c>
      <c r="B82" s="58">
        <v>1</v>
      </c>
      <c r="C82" s="58" t="s">
        <v>118</v>
      </c>
      <c r="D82" s="58" t="s">
        <v>175</v>
      </c>
      <c r="E82" s="62" t="b">
        <f>I101</f>
        <v>0</v>
      </c>
      <c r="G82" s="61"/>
      <c r="H82" s="58" t="s">
        <v>10</v>
      </c>
      <c r="I82" s="87" t="b">
        <f>ISTEXT($D$21)</f>
        <v>0</v>
      </c>
    </row>
    <row r="83" spans="1:9" ht="13.5" hidden="1">
      <c r="A83" s="75">
        <f>IF(E83="","",IF(E83=FALSE,COUNTIF($E$73:$E83,FALSE),""))</f>
      </c>
      <c r="B83" s="58">
        <v>1</v>
      </c>
      <c r="C83" s="58" t="s">
        <v>119</v>
      </c>
      <c r="D83" s="58" t="s">
        <v>175</v>
      </c>
      <c r="E83" s="62" t="b">
        <f>IF(I105=TRUE,I107,TRUE)</f>
        <v>1</v>
      </c>
      <c r="G83" s="61"/>
      <c r="H83" s="58" t="s">
        <v>8</v>
      </c>
      <c r="I83" s="87" t="b">
        <f>ISTEXT($I$21)</f>
        <v>0</v>
      </c>
    </row>
    <row r="84" spans="1:9" ht="13.5" hidden="1">
      <c r="A84" s="75">
        <f>IF(E84="","",IF(E84=FALSE,COUNTIF($E$73:$E84,FALSE),""))</f>
      </c>
      <c r="B84" s="58">
        <v>1</v>
      </c>
      <c r="C84" s="58" t="s">
        <v>120</v>
      </c>
      <c r="D84" s="58" t="s">
        <v>175</v>
      </c>
      <c r="E84" s="62" t="b">
        <f>IF(I111=TRUE,I113,TRUE)</f>
        <v>1</v>
      </c>
      <c r="G84" s="61"/>
      <c r="H84" s="58" t="s">
        <v>142</v>
      </c>
      <c r="I84" s="87" t="b">
        <f>ISTEXT($J$21)</f>
        <v>0</v>
      </c>
    </row>
    <row r="85" spans="1:9" ht="13.5" hidden="1">
      <c r="A85" s="75">
        <f>IF(E85="","",IF(E85=FALSE,COUNTIF($E$73:$E85,FALSE),""))</f>
      </c>
      <c r="B85" s="58">
        <v>1</v>
      </c>
      <c r="C85" s="58" t="s">
        <v>121</v>
      </c>
      <c r="D85" s="58" t="s">
        <v>175</v>
      </c>
      <c r="E85" s="62" t="b">
        <f>IF(I117=TRUE,I119,TRUE)</f>
        <v>1</v>
      </c>
      <c r="G85" s="61"/>
      <c r="H85" s="58" t="s">
        <v>74</v>
      </c>
      <c r="I85" s="87" t="b">
        <f>ISTEXT($K$21)</f>
        <v>0</v>
      </c>
    </row>
    <row r="86" spans="1:9" ht="13.5" hidden="1">
      <c r="A86" s="75">
        <f>IF(E86="","",IF(E86=FALSE,COUNTIF($E$73:$E86,FALSE),""))</f>
      </c>
      <c r="B86" s="58">
        <v>1</v>
      </c>
      <c r="C86" s="58" t="s">
        <v>122</v>
      </c>
      <c r="D86" s="58" t="s">
        <v>175</v>
      </c>
      <c r="E86" s="62" t="b">
        <f>IF(I123=TRUE,I125,TRUE)</f>
        <v>1</v>
      </c>
      <c r="G86" s="61" t="s">
        <v>192</v>
      </c>
      <c r="H86" s="58" t="s">
        <v>93</v>
      </c>
      <c r="I86" s="87" t="b">
        <f>NOT(ISBLANK($B$24))</f>
        <v>1</v>
      </c>
    </row>
    <row r="87" spans="1:9" ht="13.5" hidden="1">
      <c r="A87" s="75">
        <f>IF(E87="","",IF(E87=FALSE,COUNTIF($E$73:$E87,FALSE),""))</f>
      </c>
      <c r="B87" s="58">
        <v>1</v>
      </c>
      <c r="C87" s="58" t="s">
        <v>115</v>
      </c>
      <c r="D87" s="58" t="s">
        <v>174</v>
      </c>
      <c r="E87" s="62" t="b">
        <f>IF($I$136=1,I84,TRUE)</f>
        <v>1</v>
      </c>
      <c r="G87" s="61"/>
      <c r="H87" s="58" t="s">
        <v>23</v>
      </c>
      <c r="I87" s="87" t="b">
        <f>ISTEXT($D$24)</f>
        <v>0</v>
      </c>
    </row>
    <row r="88" spans="1:9" ht="13.5" hidden="1">
      <c r="A88" s="75">
        <f>IF(E88="","",IF(E88=FALSE,COUNTIF($E$73:$E88,FALSE),""))</f>
      </c>
      <c r="B88" s="58">
        <v>1</v>
      </c>
      <c r="C88" s="58" t="s">
        <v>116</v>
      </c>
      <c r="D88" s="58" t="s">
        <v>174</v>
      </c>
      <c r="E88" s="62" t="b">
        <f>IF($I$136=1,I90,TRUE)</f>
        <v>1</v>
      </c>
      <c r="G88" s="61"/>
      <c r="H88" s="58" t="s">
        <v>10</v>
      </c>
      <c r="I88" s="87" t="b">
        <f>ISTEXT($D$23)</f>
        <v>0</v>
      </c>
    </row>
    <row r="89" spans="1:9" ht="13.5" hidden="1">
      <c r="A89" s="75">
        <f>IF(E89="","",IF(E89=FALSE,COUNTIF($E$73:$E89,FALSE),""))</f>
      </c>
      <c r="B89" s="58">
        <v>1</v>
      </c>
      <c r="C89" s="58" t="s">
        <v>117</v>
      </c>
      <c r="D89" s="58" t="s">
        <v>174</v>
      </c>
      <c r="E89" s="62" t="b">
        <f>IF($I$136=1,I96,TRUE)</f>
        <v>1</v>
      </c>
      <c r="G89" s="61"/>
      <c r="H89" s="58" t="s">
        <v>8</v>
      </c>
      <c r="I89" s="87" t="b">
        <f>ISTEXT($I$23)</f>
        <v>0</v>
      </c>
    </row>
    <row r="90" spans="1:9" ht="13.5" hidden="1">
      <c r="A90" s="75">
        <f>IF(E90="","",IF(E90=FALSE,COUNTIF($E$73:$E90,FALSE),""))</f>
      </c>
      <c r="B90" s="58">
        <v>1</v>
      </c>
      <c r="C90" s="58" t="s">
        <v>118</v>
      </c>
      <c r="D90" s="58" t="s">
        <v>174</v>
      </c>
      <c r="E90" s="62" t="b">
        <f>IF($I$136=1,I102,TRUE)</f>
        <v>1</v>
      </c>
      <c r="G90" s="61"/>
      <c r="H90" s="58" t="s">
        <v>142</v>
      </c>
      <c r="I90" s="87" t="b">
        <f>ISTEXT($J$23)</f>
        <v>0</v>
      </c>
    </row>
    <row r="91" spans="1:9" ht="13.5" hidden="1">
      <c r="A91" s="75">
        <f>IF(E91="","",IF(E91=FALSE,COUNTIF($E$73:$E91,FALSE),""))</f>
      </c>
      <c r="B91" s="58">
        <v>1</v>
      </c>
      <c r="C91" s="58" t="s">
        <v>119</v>
      </c>
      <c r="D91" s="58" t="s">
        <v>174</v>
      </c>
      <c r="E91" s="62" t="b">
        <f>IF(I105=TRUE,IF($I$136=1,I108,TRUE),TRUE)</f>
        <v>1</v>
      </c>
      <c r="G91" s="61"/>
      <c r="H91" s="58" t="s">
        <v>74</v>
      </c>
      <c r="I91" s="87" t="b">
        <f>ISTEXT($K$23)</f>
        <v>0</v>
      </c>
    </row>
    <row r="92" spans="1:9" ht="13.5" hidden="1">
      <c r="A92" s="75">
        <f>IF(E92="","",IF(E92=FALSE,COUNTIF($E$73:$E92,FALSE),""))</f>
      </c>
      <c r="B92" s="58">
        <v>1</v>
      </c>
      <c r="C92" s="58" t="s">
        <v>120</v>
      </c>
      <c r="D92" s="58" t="s">
        <v>174</v>
      </c>
      <c r="E92" s="62" t="b">
        <f>IF(I111=TRUE,IF($I$136=1,I114,TRUE),TRUE)</f>
        <v>1</v>
      </c>
      <c r="G92" s="61" t="s">
        <v>193</v>
      </c>
      <c r="H92" s="58" t="s">
        <v>93</v>
      </c>
      <c r="I92" s="87" t="b">
        <f>NOT(ISBLANK($B$26))</f>
        <v>1</v>
      </c>
    </row>
    <row r="93" spans="1:9" ht="13.5" hidden="1">
      <c r="A93" s="75">
        <f>IF(E93="","",IF(E93=FALSE,COUNTIF($E$73:$E93,FALSE),""))</f>
      </c>
      <c r="B93" s="58">
        <v>1</v>
      </c>
      <c r="C93" s="58" t="s">
        <v>121</v>
      </c>
      <c r="D93" s="58" t="s">
        <v>174</v>
      </c>
      <c r="E93" s="62" t="b">
        <f>IF(I117=TRUE,IF($I$136=1,I120,TRUE),TRUE)</f>
        <v>1</v>
      </c>
      <c r="G93" s="61"/>
      <c r="H93" s="58" t="s">
        <v>23</v>
      </c>
      <c r="I93" s="87" t="b">
        <f>ISTEXT($D$26)</f>
        <v>0</v>
      </c>
    </row>
    <row r="94" spans="1:9" ht="13.5" hidden="1">
      <c r="A94" s="75">
        <f>IF(E94="","",IF(E94=FALSE,COUNTIF($E$73:$E94,FALSE),""))</f>
      </c>
      <c r="B94" s="58">
        <v>1</v>
      </c>
      <c r="C94" s="58" t="s">
        <v>122</v>
      </c>
      <c r="D94" s="58" t="s">
        <v>174</v>
      </c>
      <c r="E94" s="62" t="b">
        <f>IF(I123=TRUE,IF($I$136=1,I126,TRUE),TRUE)</f>
        <v>1</v>
      </c>
      <c r="G94" s="61"/>
      <c r="H94" s="58" t="s">
        <v>10</v>
      </c>
      <c r="I94" s="87" t="b">
        <f>ISTEXT($D$25)</f>
        <v>0</v>
      </c>
    </row>
    <row r="95" spans="1:9" ht="13.5" hidden="1">
      <c r="A95" s="75">
        <f>IF(E95="","",IF(E95=FALSE,COUNTIF($E$73:$E95,FALSE),""))</f>
        <v>10</v>
      </c>
      <c r="B95" s="58">
        <v>1</v>
      </c>
      <c r="C95" s="58" t="s">
        <v>177</v>
      </c>
      <c r="D95" s="58" t="s">
        <v>178</v>
      </c>
      <c r="E95" s="62" t="b">
        <f>I128</f>
        <v>0</v>
      </c>
      <c r="G95" s="61"/>
      <c r="H95" s="58" t="s">
        <v>8</v>
      </c>
      <c r="I95" s="87" t="b">
        <f>ISTEXT($I$25)</f>
        <v>0</v>
      </c>
    </row>
    <row r="96" spans="1:9" ht="13.5" hidden="1">
      <c r="A96" s="75">
        <f>IF(E96="","",IF(E96=FALSE,COUNTIF($E$73:$E96,FALSE),""))</f>
        <v>11</v>
      </c>
      <c r="B96" s="58">
        <v>1</v>
      </c>
      <c r="C96" s="58" t="s">
        <v>177</v>
      </c>
      <c r="D96" s="58" t="s">
        <v>179</v>
      </c>
      <c r="E96" s="62" t="b">
        <f aca="true" t="shared" si="3" ref="E96:E101">I130</f>
        <v>0</v>
      </c>
      <c r="G96" s="61"/>
      <c r="H96" s="58" t="s">
        <v>142</v>
      </c>
      <c r="I96" s="87" t="b">
        <f>ISTEXT($J$25)</f>
        <v>0</v>
      </c>
    </row>
    <row r="97" spans="1:9" ht="13.5" hidden="1">
      <c r="A97" s="75">
        <f>IF(E97="","",IF(E97=FALSE,COUNTIF($E$73:$E97,FALSE),""))</f>
        <v>12</v>
      </c>
      <c r="B97" s="58">
        <v>1</v>
      </c>
      <c r="C97" s="58" t="s">
        <v>177</v>
      </c>
      <c r="D97" s="58" t="s">
        <v>180</v>
      </c>
      <c r="E97" s="62" t="b">
        <f t="shared" si="3"/>
        <v>0</v>
      </c>
      <c r="G97" s="61"/>
      <c r="H97" s="58" t="s">
        <v>74</v>
      </c>
      <c r="I97" s="87" t="b">
        <f>ISTEXT($K$25)</f>
        <v>0</v>
      </c>
    </row>
    <row r="98" spans="1:9" ht="13.5" hidden="1">
      <c r="A98" s="75">
        <f>IF(E98="","",IF(E98=FALSE,COUNTIF($E$73:$E98,FALSE),""))</f>
        <v>13</v>
      </c>
      <c r="B98" s="58">
        <v>1</v>
      </c>
      <c r="C98" s="58" t="s">
        <v>177</v>
      </c>
      <c r="D98" s="58" t="s">
        <v>181</v>
      </c>
      <c r="E98" s="62" t="b">
        <f t="shared" si="3"/>
        <v>0</v>
      </c>
      <c r="G98" s="61" t="s">
        <v>194</v>
      </c>
      <c r="H98" s="58" t="s">
        <v>93</v>
      </c>
      <c r="I98" s="87" t="b">
        <f>NOT(ISBLANK($B$28))</f>
        <v>1</v>
      </c>
    </row>
    <row r="99" spans="1:9" ht="13.5" hidden="1">
      <c r="A99" s="75">
        <f>IF(E99="","",IF(E99=FALSE,COUNTIF($E$73:$E99,FALSE),""))</f>
        <v>14</v>
      </c>
      <c r="B99" s="58">
        <v>1</v>
      </c>
      <c r="C99" s="58" t="s">
        <v>177</v>
      </c>
      <c r="D99" s="58" t="s">
        <v>182</v>
      </c>
      <c r="E99" s="62" t="b">
        <f t="shared" si="3"/>
        <v>0</v>
      </c>
      <c r="G99" s="61"/>
      <c r="H99" s="58" t="s">
        <v>23</v>
      </c>
      <c r="I99" s="87" t="b">
        <f>ISTEXT($D$28)</f>
        <v>0</v>
      </c>
    </row>
    <row r="100" spans="1:9" ht="13.5" hidden="1">
      <c r="A100" s="75">
        <f>IF(E100="","",IF(E100=FALSE,COUNTIF($E$73:$E100,FALSE),""))</f>
        <v>15</v>
      </c>
      <c r="B100" s="58">
        <v>1</v>
      </c>
      <c r="C100" s="58" t="s">
        <v>183</v>
      </c>
      <c r="D100" s="58" t="s">
        <v>184</v>
      </c>
      <c r="E100" s="62" t="b">
        <f t="shared" si="3"/>
        <v>0</v>
      </c>
      <c r="G100" s="61"/>
      <c r="H100" s="58" t="s">
        <v>10</v>
      </c>
      <c r="I100" s="87" t="b">
        <f>ISTEXT($D$27)</f>
        <v>0</v>
      </c>
    </row>
    <row r="101" spans="1:9" ht="13.5" hidden="1">
      <c r="A101" s="75">
        <f>IF(E101="","",IF(E101=FALSE,COUNTIF($E$73:$E101,FALSE),""))</f>
        <v>16</v>
      </c>
      <c r="B101" s="58">
        <v>1</v>
      </c>
      <c r="C101" s="58" t="s">
        <v>183</v>
      </c>
      <c r="D101" s="58" t="s">
        <v>202</v>
      </c>
      <c r="E101" s="62" t="b">
        <f t="shared" si="3"/>
        <v>0</v>
      </c>
      <c r="G101" s="61"/>
      <c r="H101" s="58" t="s">
        <v>8</v>
      </c>
      <c r="I101" s="87" t="b">
        <f>ISTEXT($I$27)</f>
        <v>0</v>
      </c>
    </row>
    <row r="102" spans="1:9" ht="13.5" hidden="1">
      <c r="A102" s="75">
        <f>IF(E102="","",IF(E102=FALSE,COUNTIF($E$73:$E102,FALSE),""))</f>
        <v>17</v>
      </c>
      <c r="B102" s="58">
        <v>1</v>
      </c>
      <c r="C102" s="58" t="s">
        <v>225</v>
      </c>
      <c r="D102" s="58" t="s">
        <v>226</v>
      </c>
      <c r="E102" s="62" t="b">
        <f>I137</f>
        <v>0</v>
      </c>
      <c r="G102" s="61"/>
      <c r="H102" s="58" t="s">
        <v>142</v>
      </c>
      <c r="I102" s="87" t="b">
        <f>ISTEXT($J$27)</f>
        <v>0</v>
      </c>
    </row>
    <row r="103" spans="1:9" ht="13.5" hidden="1">
      <c r="A103" s="75">
        <f>IF(E103="","",IF(E103=FALSE,COUNTIF($E$73:$E103,FALSE),""))</f>
      </c>
      <c r="B103" s="58">
        <v>1</v>
      </c>
      <c r="C103" s="58"/>
      <c r="D103" s="58"/>
      <c r="E103" s="62"/>
      <c r="G103" s="61"/>
      <c r="H103" s="58" t="s">
        <v>74</v>
      </c>
      <c r="I103" s="87" t="b">
        <f>ISTEXT($K$27)</f>
        <v>0</v>
      </c>
    </row>
    <row r="104" spans="1:9" ht="13.5" hidden="1">
      <c r="A104" s="75">
        <f>IF(E104="","",IF(E104=FALSE,COUNTIF($E$73:$E104,FALSE),""))</f>
      </c>
      <c r="B104" s="58">
        <v>1</v>
      </c>
      <c r="C104" s="58"/>
      <c r="D104" s="58"/>
      <c r="E104" s="62"/>
      <c r="G104" s="61" t="s">
        <v>195</v>
      </c>
      <c r="H104" s="58" t="s">
        <v>93</v>
      </c>
      <c r="I104" s="87" t="b">
        <f>NOT(ISBLANK($B$30))</f>
        <v>1</v>
      </c>
    </row>
    <row r="105" spans="1:9" ht="13.5" hidden="1">
      <c r="A105" s="75">
        <f>IF(E105="","",IF(E105=FALSE,COUNTIF($E$73:$E105,FALSE),""))</f>
      </c>
      <c r="B105" s="58">
        <v>1</v>
      </c>
      <c r="C105" s="58"/>
      <c r="D105" s="58"/>
      <c r="E105" s="62"/>
      <c r="G105" s="61"/>
      <c r="H105" s="58" t="s">
        <v>23</v>
      </c>
      <c r="I105" s="87" t="b">
        <f>ISTEXT($D$30)</f>
        <v>0</v>
      </c>
    </row>
    <row r="106" spans="1:9" ht="13.5" hidden="1">
      <c r="A106" s="75">
        <f>IF(E106="","",IF(E106=FALSE,COUNTIF($E$73:$E106,FALSE),""))</f>
      </c>
      <c r="B106" s="58">
        <v>1</v>
      </c>
      <c r="C106" s="58"/>
      <c r="D106" s="58"/>
      <c r="E106" s="62"/>
      <c r="G106" s="61"/>
      <c r="H106" s="58" t="s">
        <v>10</v>
      </c>
      <c r="I106" s="87" t="b">
        <f>ISTEXT($D$29)</f>
        <v>0</v>
      </c>
    </row>
    <row r="107" spans="1:9" ht="13.5" hidden="1">
      <c r="A107" s="75">
        <f>IF(E107="","",IF(E107=FALSE,COUNTIF($E$73:$E107,FALSE),""))</f>
      </c>
      <c r="B107" s="58">
        <v>1</v>
      </c>
      <c r="C107" s="58"/>
      <c r="D107" s="58"/>
      <c r="E107" s="62"/>
      <c r="G107" s="61"/>
      <c r="H107" s="58" t="s">
        <v>8</v>
      </c>
      <c r="I107" s="87" t="b">
        <f>ISTEXT($I$29)</f>
        <v>0</v>
      </c>
    </row>
    <row r="108" spans="1:9" ht="13.5" hidden="1">
      <c r="A108" s="75">
        <f>IF(E108="","",IF(E108=FALSE,COUNTIF($E$73:$E108,FALSE),""))</f>
      </c>
      <c r="B108" s="58">
        <v>1</v>
      </c>
      <c r="C108" s="58"/>
      <c r="D108" s="58"/>
      <c r="E108" s="62"/>
      <c r="G108" s="61"/>
      <c r="H108" s="58" t="s">
        <v>142</v>
      </c>
      <c r="I108" s="87" t="b">
        <f>ISTEXT($J$29)</f>
        <v>0</v>
      </c>
    </row>
    <row r="109" spans="1:9" ht="13.5" hidden="1">
      <c r="A109" s="75">
        <f>IF(E109="","",IF(E109=FALSE,COUNTIF($E$73:$E109,FALSE),""))</f>
      </c>
      <c r="B109" s="58">
        <v>1</v>
      </c>
      <c r="C109" s="58"/>
      <c r="D109" s="58"/>
      <c r="E109" s="62"/>
      <c r="G109" s="61"/>
      <c r="H109" s="58" t="s">
        <v>74</v>
      </c>
      <c r="I109" s="87" t="b">
        <f>ISTEXT($K$29)</f>
        <v>0</v>
      </c>
    </row>
    <row r="110" spans="1:9" ht="13.5" hidden="1">
      <c r="A110" s="75">
        <f>IF(E110="","",IF(E110=FALSE,COUNTIF($E$73:$E110,FALSE),""))</f>
      </c>
      <c r="B110" s="58">
        <v>1</v>
      </c>
      <c r="C110" s="58"/>
      <c r="D110" s="58"/>
      <c r="E110" s="62"/>
      <c r="G110" s="61" t="s">
        <v>196</v>
      </c>
      <c r="H110" s="58" t="s">
        <v>93</v>
      </c>
      <c r="I110" s="87" t="b">
        <f>NOT(ISBLANK($B$32))</f>
        <v>1</v>
      </c>
    </row>
    <row r="111" spans="1:9" ht="13.5" hidden="1">
      <c r="A111" s="75">
        <f>IF(E111="","",IF(E111=FALSE,COUNTIF($E$73:$E111,FALSE),""))</f>
      </c>
      <c r="B111" s="58">
        <v>1</v>
      </c>
      <c r="C111" s="58"/>
      <c r="D111" s="58"/>
      <c r="E111" s="62"/>
      <c r="G111" s="61"/>
      <c r="H111" s="58" t="s">
        <v>23</v>
      </c>
      <c r="I111" s="87" t="b">
        <f>ISTEXT($D$32)</f>
        <v>0</v>
      </c>
    </row>
    <row r="112" spans="1:9" ht="13.5" hidden="1">
      <c r="A112" s="75">
        <f>IF(E112="","",IF(E112=FALSE,COUNTIF($E$73:$E112,FALSE),""))</f>
      </c>
      <c r="B112" s="58">
        <v>1</v>
      </c>
      <c r="C112" s="58"/>
      <c r="D112" s="58"/>
      <c r="E112" s="62"/>
      <c r="G112" s="61"/>
      <c r="H112" s="58" t="s">
        <v>10</v>
      </c>
      <c r="I112" s="87" t="b">
        <f>ISTEXT($D$31)</f>
        <v>0</v>
      </c>
    </row>
    <row r="113" spans="1:9" ht="13.5" hidden="1">
      <c r="A113" s="75">
        <f>IF(E113="","",IF(E113=FALSE,COUNTIF($E$73:$E113,FALSE),""))</f>
      </c>
      <c r="B113" s="58">
        <v>1</v>
      </c>
      <c r="C113" s="58"/>
      <c r="D113" s="58"/>
      <c r="E113" s="62"/>
      <c r="G113" s="61"/>
      <c r="H113" s="58" t="s">
        <v>8</v>
      </c>
      <c r="I113" s="87" t="b">
        <f>ISTEXT($I$31)</f>
        <v>0</v>
      </c>
    </row>
    <row r="114" spans="1:9" ht="13.5" hidden="1">
      <c r="A114" s="75">
        <f>IF(E114="","",IF(E114=FALSE,COUNTIF($E$73:$E114,FALSE),""))</f>
      </c>
      <c r="B114" s="58">
        <v>1</v>
      </c>
      <c r="C114" s="58"/>
      <c r="D114" s="58"/>
      <c r="E114" s="62"/>
      <c r="G114" s="61"/>
      <c r="H114" s="58" t="s">
        <v>142</v>
      </c>
      <c r="I114" s="87" t="b">
        <f>ISTEXT($J$31)</f>
        <v>0</v>
      </c>
    </row>
    <row r="115" spans="1:9" ht="13.5" hidden="1">
      <c r="A115" s="75">
        <f>IF(E115="","",IF(E115=FALSE,COUNTIF($E$73:$E115,FALSE),""))</f>
      </c>
      <c r="B115" s="58">
        <v>1</v>
      </c>
      <c r="C115" s="58"/>
      <c r="D115" s="58"/>
      <c r="E115" s="62"/>
      <c r="G115" s="61"/>
      <c r="H115" s="58" t="s">
        <v>74</v>
      </c>
      <c r="I115" s="87" t="b">
        <f>ISTEXT($K$31)</f>
        <v>0</v>
      </c>
    </row>
    <row r="116" spans="1:9" ht="13.5" hidden="1">
      <c r="A116" s="75">
        <f>IF(E116="","",IF(E116=FALSE,COUNTIF($E$73:$E116,FALSE),""))</f>
      </c>
      <c r="B116" s="58">
        <v>1</v>
      </c>
      <c r="C116" s="58"/>
      <c r="D116" s="58"/>
      <c r="E116" s="62"/>
      <c r="G116" s="61" t="s">
        <v>197</v>
      </c>
      <c r="H116" s="58" t="s">
        <v>93</v>
      </c>
      <c r="I116" s="87" t="b">
        <f>NOT(ISBLANK($B$34))</f>
        <v>1</v>
      </c>
    </row>
    <row r="117" spans="1:9" ht="13.5" hidden="1">
      <c r="A117" s="75">
        <f>IF(E117="","",IF(E117=FALSE,COUNTIF($E$73:$E117,FALSE),""))</f>
      </c>
      <c r="B117" s="58">
        <v>1</v>
      </c>
      <c r="C117" s="58"/>
      <c r="D117" s="58"/>
      <c r="E117" s="62"/>
      <c r="G117" s="61"/>
      <c r="H117" s="58" t="s">
        <v>23</v>
      </c>
      <c r="I117" s="87" t="b">
        <f>ISTEXT($D$34)</f>
        <v>0</v>
      </c>
    </row>
    <row r="118" spans="1:9" ht="13.5" hidden="1">
      <c r="A118" s="75">
        <f>IF(E118="","",IF(E118=FALSE,COUNTIF($E$73:$E118,FALSE),""))</f>
      </c>
      <c r="B118" s="58">
        <v>1</v>
      </c>
      <c r="C118" s="58"/>
      <c r="D118" s="58"/>
      <c r="E118" s="62"/>
      <c r="G118" s="61"/>
      <c r="H118" s="58" t="s">
        <v>10</v>
      </c>
      <c r="I118" s="87" t="b">
        <f>ISTEXT($D$33)</f>
        <v>0</v>
      </c>
    </row>
    <row r="119" spans="1:9" ht="13.5" hidden="1">
      <c r="A119" s="75">
        <f>IF(E119="","",IF(E119=FALSE,COUNTIF($E$73:$E119,FALSE),""))</f>
      </c>
      <c r="B119" s="58">
        <v>1</v>
      </c>
      <c r="C119" s="58"/>
      <c r="D119" s="58"/>
      <c r="E119" s="62"/>
      <c r="G119" s="61"/>
      <c r="H119" s="58" t="s">
        <v>8</v>
      </c>
      <c r="I119" s="87" t="b">
        <f>ISTEXT($I$33)</f>
        <v>0</v>
      </c>
    </row>
    <row r="120" spans="1:9" ht="13.5" hidden="1">
      <c r="A120" s="75">
        <f>IF(E120="","",IF(E120=FALSE,COUNTIF($E$73:$E120,FALSE),""))</f>
      </c>
      <c r="B120" s="58">
        <v>1</v>
      </c>
      <c r="C120" s="58"/>
      <c r="D120" s="58"/>
      <c r="E120" s="62"/>
      <c r="G120" s="61"/>
      <c r="H120" s="58" t="s">
        <v>142</v>
      </c>
      <c r="I120" s="87" t="b">
        <f>ISTEXT($J$33)</f>
        <v>0</v>
      </c>
    </row>
    <row r="121" spans="1:9" ht="13.5" hidden="1">
      <c r="A121" s="75">
        <f>IF(E121="","",IF(E121=FALSE,COUNTIF($E$73:$E121,FALSE),""))</f>
      </c>
      <c r="B121" s="58">
        <v>1</v>
      </c>
      <c r="C121" s="58"/>
      <c r="D121" s="58"/>
      <c r="E121" s="62"/>
      <c r="G121" s="61"/>
      <c r="H121" s="58" t="s">
        <v>74</v>
      </c>
      <c r="I121" s="87" t="b">
        <f>ISTEXT($K$33)</f>
        <v>0</v>
      </c>
    </row>
    <row r="122" spans="1:9" ht="14.25" hidden="1" thickBot="1">
      <c r="A122" s="75">
        <f>IF(E122="","",IF(E122=FALSE,COUNTIF($E$73:$E122,FALSE),""))</f>
      </c>
      <c r="B122" s="64">
        <v>1</v>
      </c>
      <c r="C122" s="70"/>
      <c r="D122" s="70"/>
      <c r="E122" s="71"/>
      <c r="G122" s="61" t="s">
        <v>198</v>
      </c>
      <c r="H122" s="58" t="s">
        <v>93</v>
      </c>
      <c r="I122" s="87" t="b">
        <f>NOT(ISBLANK($B$36))</f>
        <v>0</v>
      </c>
    </row>
    <row r="123" spans="1:9" ht="14.25" hidden="1" thickBot="1">
      <c r="A123" s="72"/>
      <c r="B123" s="72"/>
      <c r="C123" s="72"/>
      <c r="D123" s="72"/>
      <c r="E123" s="72"/>
      <c r="G123" s="61"/>
      <c r="H123" s="58" t="s">
        <v>23</v>
      </c>
      <c r="I123" s="87" t="b">
        <f>ISTEXT($D$36)</f>
        <v>0</v>
      </c>
    </row>
    <row r="124" spans="1:9" ht="13.5" hidden="1">
      <c r="A124" s="74"/>
      <c r="B124" s="59" t="s">
        <v>185</v>
      </c>
      <c r="C124" s="59" t="s">
        <v>168</v>
      </c>
      <c r="D124" s="59" t="s">
        <v>166</v>
      </c>
      <c r="E124" s="60" t="s">
        <v>167</v>
      </c>
      <c r="G124" s="61"/>
      <c r="H124" s="58" t="s">
        <v>10</v>
      </c>
      <c r="I124" s="87" t="b">
        <f>ISTEXT($D$35)</f>
        <v>0</v>
      </c>
    </row>
    <row r="125" spans="1:9" ht="13.5" hidden="1">
      <c r="A125" s="75">
        <f>IF(E125="","",IF(E125=FALSE,COUNTIF($E$73:$E125,FALSE),""))</f>
        <v>18</v>
      </c>
      <c r="B125" s="58">
        <v>2</v>
      </c>
      <c r="C125" s="58" t="s">
        <v>170</v>
      </c>
      <c r="D125" s="58" t="s">
        <v>187</v>
      </c>
      <c r="E125" s="62" t="b">
        <f>I75</f>
        <v>0</v>
      </c>
      <c r="G125" s="61"/>
      <c r="H125" s="58" t="s">
        <v>8</v>
      </c>
      <c r="I125" s="87" t="b">
        <f>ISTEXT($I$35)</f>
        <v>0</v>
      </c>
    </row>
    <row r="126" spans="1:9" ht="13.5" hidden="1">
      <c r="A126" s="75">
        <f>IF(E126="","",IF(E126=FALSE,COUNTIF($E$73:$E126,FALSE),""))</f>
      </c>
      <c r="B126" s="58">
        <v>2</v>
      </c>
      <c r="C126" s="58" t="s">
        <v>164</v>
      </c>
      <c r="D126" s="58" t="s">
        <v>187</v>
      </c>
      <c r="E126" s="62" t="b">
        <f>IF(I76=TRUE,I77,TRUE)</f>
        <v>1</v>
      </c>
      <c r="G126" s="61"/>
      <c r="H126" s="58" t="s">
        <v>142</v>
      </c>
      <c r="I126" s="87" t="b">
        <f>ISTEXT($J$35)</f>
        <v>0</v>
      </c>
    </row>
    <row r="127" spans="1:9" ht="13.5" hidden="1">
      <c r="A127" s="75">
        <f>IF(E127="","",IF(E127=FALSE,COUNTIF($E$73:$E127,FALSE),""))</f>
      </c>
      <c r="B127" s="58">
        <v>2</v>
      </c>
      <c r="C127" s="58" t="s">
        <v>165</v>
      </c>
      <c r="D127" s="58" t="s">
        <v>187</v>
      </c>
      <c r="E127" s="62" t="b">
        <f>IF(I78=TRUE,I79,TRUE)</f>
        <v>1</v>
      </c>
      <c r="G127" s="61"/>
      <c r="H127" s="58" t="s">
        <v>74</v>
      </c>
      <c r="I127" s="87" t="b">
        <f>ISTEXT($K$35)</f>
        <v>0</v>
      </c>
    </row>
    <row r="128" spans="1:9" ht="13.5" hidden="1">
      <c r="A128" s="75">
        <f>IF(E128="","",IF(E128=FALSE,COUNTIF($E$73:$E128,FALSE),""))</f>
        <v>19</v>
      </c>
      <c r="B128" s="58">
        <v>2</v>
      </c>
      <c r="C128" s="58" t="s">
        <v>115</v>
      </c>
      <c r="D128" s="58" t="s">
        <v>187</v>
      </c>
      <c r="E128" s="62" t="b">
        <f>I82</f>
        <v>0</v>
      </c>
      <c r="G128" s="61" t="s">
        <v>177</v>
      </c>
      <c r="H128" s="58" t="s">
        <v>23</v>
      </c>
      <c r="I128" s="87" t="b">
        <f>ISTEXT($D$43)</f>
        <v>0</v>
      </c>
    </row>
    <row r="129" spans="1:9" ht="13.5" hidden="1">
      <c r="A129" s="75">
        <f>IF(E129="","",IF(E129=FALSE,COUNTIF($E$73:$E129,FALSE),""))</f>
        <v>20</v>
      </c>
      <c r="B129" s="58">
        <v>2</v>
      </c>
      <c r="C129" s="58" t="s">
        <v>116</v>
      </c>
      <c r="D129" s="58" t="s">
        <v>187</v>
      </c>
      <c r="E129" s="62" t="b">
        <f>I88</f>
        <v>0</v>
      </c>
      <c r="G129" s="61"/>
      <c r="H129" s="58" t="s">
        <v>10</v>
      </c>
      <c r="I129" s="87" t="b">
        <f>ISTEXT($D$42)</f>
        <v>0</v>
      </c>
    </row>
    <row r="130" spans="1:9" ht="13.5" hidden="1">
      <c r="A130" s="75">
        <f>IF(E130="","",IF(E130=FALSE,COUNTIF($E$73:$E130,FALSE),""))</f>
        <v>21</v>
      </c>
      <c r="B130" s="58">
        <v>2</v>
      </c>
      <c r="C130" s="58" t="s">
        <v>117</v>
      </c>
      <c r="D130" s="58" t="s">
        <v>187</v>
      </c>
      <c r="E130" s="62" t="b">
        <f>I94</f>
        <v>0</v>
      </c>
      <c r="G130" s="61"/>
      <c r="H130" s="58" t="s">
        <v>153</v>
      </c>
      <c r="I130" s="87" t="b">
        <f>NOT(ISBLANK($C$44))</f>
        <v>0</v>
      </c>
    </row>
    <row r="131" spans="1:9" ht="13.5" hidden="1">
      <c r="A131" s="75">
        <f>IF(E131="","",IF(E131=FALSE,COUNTIF($E$73:$E131,FALSE),""))</f>
        <v>22</v>
      </c>
      <c r="B131" s="58">
        <v>2</v>
      </c>
      <c r="C131" s="58" t="s">
        <v>118</v>
      </c>
      <c r="D131" s="58" t="s">
        <v>187</v>
      </c>
      <c r="E131" s="62" t="b">
        <f>I100</f>
        <v>0</v>
      </c>
      <c r="G131" s="61"/>
      <c r="H131" s="58" t="s">
        <v>1</v>
      </c>
      <c r="I131" s="87" t="b">
        <f>ISTEXT($G$44)</f>
        <v>0</v>
      </c>
    </row>
    <row r="132" spans="1:9" ht="13.5" hidden="1">
      <c r="A132" s="75">
        <f>IF(E132="","",IF(E132=FALSE,COUNTIF($E$73:$E132,FALSE),""))</f>
      </c>
      <c r="B132" s="58">
        <v>2</v>
      </c>
      <c r="C132" s="58" t="s">
        <v>119</v>
      </c>
      <c r="D132" s="58" t="s">
        <v>187</v>
      </c>
      <c r="E132" s="62" t="b">
        <f>IF(I105=TRUE,I106,TRUE)</f>
        <v>1</v>
      </c>
      <c r="G132" s="61"/>
      <c r="H132" s="58" t="s">
        <v>2</v>
      </c>
      <c r="I132" s="87" t="b">
        <f>NOT(ISBLANK($D$45))</f>
        <v>0</v>
      </c>
    </row>
    <row r="133" spans="1:9" ht="13.5" hidden="1">
      <c r="A133" s="75">
        <f>IF(E133="","",IF(E133=FALSE,COUNTIF($E$73:$E133,FALSE),""))</f>
      </c>
      <c r="B133" s="58">
        <v>2</v>
      </c>
      <c r="C133" s="58" t="s">
        <v>120</v>
      </c>
      <c r="D133" s="58" t="s">
        <v>187</v>
      </c>
      <c r="E133" s="62" t="b">
        <f>IF(I111=TRUE,I112,TRUE)</f>
        <v>1</v>
      </c>
      <c r="G133" s="61"/>
      <c r="H133" s="58" t="s">
        <v>199</v>
      </c>
      <c r="I133" s="87" t="b">
        <f>ISTEXT($I$45)</f>
        <v>0</v>
      </c>
    </row>
    <row r="134" spans="1:9" ht="13.5" hidden="1">
      <c r="A134" s="75">
        <f>IF(E134="","",IF(E134=FALSE,COUNTIF($E$73:$E134,FALSE),""))</f>
      </c>
      <c r="B134" s="58">
        <v>2</v>
      </c>
      <c r="C134" s="58" t="s">
        <v>121</v>
      </c>
      <c r="D134" s="58" t="s">
        <v>187</v>
      </c>
      <c r="E134" s="62" t="b">
        <f>IF(I117=TRUE,I118,TRUE)</f>
        <v>1</v>
      </c>
      <c r="G134" s="61"/>
      <c r="H134" s="68" t="s">
        <v>159</v>
      </c>
      <c r="I134" s="87" t="b">
        <f>NOT(ISBLANK($G$46))</f>
        <v>0</v>
      </c>
    </row>
    <row r="135" spans="1:9" ht="13.5" hidden="1">
      <c r="A135" s="75">
        <f>IF(E135="","",IF(E135=FALSE,COUNTIF($E$73:$E135,FALSE),""))</f>
      </c>
      <c r="B135" s="58">
        <v>2</v>
      </c>
      <c r="C135" s="58" t="s">
        <v>122</v>
      </c>
      <c r="D135" s="58" t="s">
        <v>187</v>
      </c>
      <c r="E135" s="62" t="b">
        <f>IF(I123=TRUE,I124,TRUE)</f>
        <v>1</v>
      </c>
      <c r="G135" s="69"/>
      <c r="H135" s="70" t="s">
        <v>200</v>
      </c>
      <c r="I135" s="88" t="b">
        <f>ISTEXT($G$47)</f>
        <v>0</v>
      </c>
    </row>
    <row r="136" spans="1:9" ht="13.5" hidden="1">
      <c r="A136" s="75">
        <f>IF(E136="","",IF(E136=FALSE,COUNTIF($E$73:$E136,FALSE),""))</f>
      </c>
      <c r="B136" s="58">
        <v>2</v>
      </c>
      <c r="C136" s="58" t="s">
        <v>115</v>
      </c>
      <c r="D136" s="58" t="s">
        <v>186</v>
      </c>
      <c r="E136" s="62" t="b">
        <f>IF(I$136=1,TRUE,NOT(I84))</f>
        <v>1</v>
      </c>
      <c r="G136" s="69" t="s">
        <v>201</v>
      </c>
      <c r="H136" s="70" t="s">
        <v>149</v>
      </c>
      <c r="I136" s="88">
        <f>IF($F$12="チャンピオンチャレンジの部",1,0)</f>
        <v>0</v>
      </c>
    </row>
    <row r="137" spans="1:9" ht="14.25" hidden="1" thickBot="1">
      <c r="A137" s="75">
        <f>IF(E137="","",IF(E137=FALSE,COUNTIF($E$73:$E137,FALSE),""))</f>
      </c>
      <c r="B137" s="58">
        <v>2</v>
      </c>
      <c r="C137" s="58" t="s">
        <v>116</v>
      </c>
      <c r="D137" s="58" t="s">
        <v>186</v>
      </c>
      <c r="E137" s="62" t="b">
        <f>IF(I$136=1,TRUE,NOT(I90))</f>
        <v>1</v>
      </c>
      <c r="G137" s="63" t="s">
        <v>224</v>
      </c>
      <c r="H137" s="64" t="s">
        <v>2</v>
      </c>
      <c r="I137" s="89" t="b">
        <f>NOT(ISBLANK($G$48))</f>
        <v>0</v>
      </c>
    </row>
    <row r="138" spans="1:9" ht="13.5" hidden="1">
      <c r="A138" s="75">
        <f>IF(E138="","",IF(E138=FALSE,COUNTIF($E$73:$E138,FALSE),""))</f>
      </c>
      <c r="B138" s="58">
        <v>2</v>
      </c>
      <c r="C138" s="58" t="s">
        <v>117</v>
      </c>
      <c r="D138" s="58" t="s">
        <v>186</v>
      </c>
      <c r="E138" s="62" t="b">
        <f>IF(I$136=1,TRUE,NOT(I96))</f>
        <v>1</v>
      </c>
      <c r="H138" s="86" t="s">
        <v>171</v>
      </c>
      <c r="I138" s="90">
        <f>COUNTIF($E$73:$E$122,FALSE)</f>
        <v>17</v>
      </c>
    </row>
    <row r="139" spans="1:9" ht="14.25" hidden="1" thickBot="1">
      <c r="A139" s="75">
        <f>IF(E139="","",IF(E139=FALSE,COUNTIF($E$73:$E139,FALSE),""))</f>
      </c>
      <c r="B139" s="58">
        <v>2</v>
      </c>
      <c r="C139" s="58" t="s">
        <v>118</v>
      </c>
      <c r="D139" s="58" t="s">
        <v>186</v>
      </c>
      <c r="E139" s="62" t="b">
        <f>IF(I$136=1,TRUE,NOT(I102))</f>
        <v>1</v>
      </c>
      <c r="H139" s="63" t="s">
        <v>185</v>
      </c>
      <c r="I139" s="89">
        <f>COUNTIF($E$125:$E$174,FALSE)</f>
        <v>10</v>
      </c>
    </row>
    <row r="140" spans="1:5" ht="13.5" hidden="1">
      <c r="A140" s="75">
        <f>IF(E140="","",IF(E140=FALSE,COUNTIF($E$73:$E140,FALSE),""))</f>
      </c>
      <c r="B140" s="58">
        <v>2</v>
      </c>
      <c r="C140" s="58" t="s">
        <v>119</v>
      </c>
      <c r="D140" s="58" t="s">
        <v>186</v>
      </c>
      <c r="E140" s="62" t="b">
        <f>IF(I105=TRUE,IF(I$136=1,TRUE,NOT(I108)),TRUE)</f>
        <v>1</v>
      </c>
    </row>
    <row r="141" spans="1:5" ht="13.5" hidden="1">
      <c r="A141" s="75">
        <f>IF(E141="","",IF(E141=FALSE,COUNTIF($E$73:$E141,FALSE),""))</f>
      </c>
      <c r="B141" s="58">
        <v>2</v>
      </c>
      <c r="C141" s="58" t="s">
        <v>120</v>
      </c>
      <c r="D141" s="58" t="s">
        <v>186</v>
      </c>
      <c r="E141" s="62" t="b">
        <f>IF(I111=TRUE,IF(I$136=1,TRUE,NOT(I114)),TRUE)</f>
        <v>1</v>
      </c>
    </row>
    <row r="142" spans="1:5" ht="13.5" hidden="1">
      <c r="A142" s="75">
        <f>IF(E142="","",IF(E142=FALSE,COUNTIF($E$73:$E142,FALSE),""))</f>
      </c>
      <c r="B142" s="58">
        <v>2</v>
      </c>
      <c r="C142" s="58" t="s">
        <v>121</v>
      </c>
      <c r="D142" s="58" t="s">
        <v>186</v>
      </c>
      <c r="E142" s="62" t="b">
        <f>IF(I117=TRUE,IF(I$136=1,TRUE,NOT(I120)),TRUE)</f>
        <v>1</v>
      </c>
    </row>
    <row r="143" spans="1:5" ht="13.5" hidden="1">
      <c r="A143" s="75">
        <f>IF(E143="","",IF(E143=FALSE,COUNTIF($E$73:$E143,FALSE),""))</f>
      </c>
      <c r="B143" s="58">
        <v>2</v>
      </c>
      <c r="C143" s="58" t="s">
        <v>122</v>
      </c>
      <c r="D143" s="58" t="s">
        <v>186</v>
      </c>
      <c r="E143" s="62" t="b">
        <f>IF(I123=TRUE,IF(I$136=1,TRUE,NOT(I126)),TRUE)</f>
        <v>1</v>
      </c>
    </row>
    <row r="144" spans="1:5" ht="13.5" hidden="1">
      <c r="A144" s="75">
        <f>IF(E144="","",IF(E144=FALSE,COUNTIF($E$73:$E144,FALSE),""))</f>
        <v>23</v>
      </c>
      <c r="B144" s="58">
        <v>2</v>
      </c>
      <c r="C144" s="58" t="s">
        <v>115</v>
      </c>
      <c r="D144" s="58" t="s">
        <v>176</v>
      </c>
      <c r="E144" s="62" t="b">
        <f>I85</f>
        <v>0</v>
      </c>
    </row>
    <row r="145" spans="1:5" ht="13.5" hidden="1">
      <c r="A145" s="75">
        <f>IF(E145="","",IF(E145=FALSE,COUNTIF($E$73:$E145,FALSE),""))</f>
        <v>24</v>
      </c>
      <c r="B145" s="58">
        <v>2</v>
      </c>
      <c r="C145" s="58" t="s">
        <v>116</v>
      </c>
      <c r="D145" s="58" t="s">
        <v>176</v>
      </c>
      <c r="E145" s="62" t="b">
        <f>I91</f>
        <v>0</v>
      </c>
    </row>
    <row r="146" spans="1:5" ht="13.5" hidden="1">
      <c r="A146" s="75">
        <f>IF(E146="","",IF(E146=FALSE,COUNTIF($E$73:$E146,FALSE),""))</f>
        <v>25</v>
      </c>
      <c r="B146" s="58">
        <v>2</v>
      </c>
      <c r="C146" s="58" t="s">
        <v>117</v>
      </c>
      <c r="D146" s="58" t="s">
        <v>176</v>
      </c>
      <c r="E146" s="62" t="b">
        <f>I97</f>
        <v>0</v>
      </c>
    </row>
    <row r="147" spans="1:5" ht="13.5" hidden="1">
      <c r="A147" s="75">
        <f>IF(E147="","",IF(E147=FALSE,COUNTIF($E$73:$E147,FALSE),""))</f>
        <v>26</v>
      </c>
      <c r="B147" s="58">
        <v>2</v>
      </c>
      <c r="C147" s="58" t="s">
        <v>118</v>
      </c>
      <c r="D147" s="58" t="s">
        <v>176</v>
      </c>
      <c r="E147" s="62" t="b">
        <f>I103</f>
        <v>0</v>
      </c>
    </row>
    <row r="148" spans="1:5" ht="13.5" hidden="1">
      <c r="A148" s="75">
        <f>IF(E148="","",IF(E148=FALSE,COUNTIF($E$73:$E148,FALSE),""))</f>
      </c>
      <c r="B148" s="58">
        <v>2</v>
      </c>
      <c r="C148" s="58" t="s">
        <v>119</v>
      </c>
      <c r="D148" s="58" t="s">
        <v>176</v>
      </c>
      <c r="E148" s="62" t="b">
        <f>IF(I105=TRUE,I109,TRUE)</f>
        <v>1</v>
      </c>
    </row>
    <row r="149" spans="1:5" ht="13.5" hidden="1">
      <c r="A149" s="75">
        <f>IF(E149="","",IF(E149=FALSE,COUNTIF($E$73:$E149,FALSE),""))</f>
      </c>
      <c r="B149" s="58">
        <v>2</v>
      </c>
      <c r="C149" s="58" t="s">
        <v>120</v>
      </c>
      <c r="D149" s="58" t="s">
        <v>176</v>
      </c>
      <c r="E149" s="62" t="b">
        <f>IF(I111=TRUE,I115,TRUE)</f>
        <v>1</v>
      </c>
    </row>
    <row r="150" spans="1:5" ht="13.5" hidden="1">
      <c r="A150" s="75">
        <f>IF(E150="","",IF(E150=FALSE,COUNTIF($E$73:$E150,FALSE),""))</f>
      </c>
      <c r="B150" s="58">
        <v>2</v>
      </c>
      <c r="C150" s="58" t="s">
        <v>121</v>
      </c>
      <c r="D150" s="58" t="s">
        <v>176</v>
      </c>
      <c r="E150" s="62" t="b">
        <f>IF(I117=TRUE,I121,TRUE)</f>
        <v>1</v>
      </c>
    </row>
    <row r="151" spans="1:5" ht="13.5" hidden="1">
      <c r="A151" s="75">
        <f>IF(E151="","",IF(E151=FALSE,COUNTIF($E$73:$E151,FALSE),""))</f>
      </c>
      <c r="B151" s="58">
        <v>2</v>
      </c>
      <c r="C151" s="58" t="s">
        <v>122</v>
      </c>
      <c r="D151" s="58" t="s">
        <v>176</v>
      </c>
      <c r="E151" s="62" t="b">
        <f>IF(I123=TRUE,I127,TRUE)</f>
        <v>1</v>
      </c>
    </row>
    <row r="152" spans="1:5" ht="13.5" hidden="1">
      <c r="A152" s="75">
        <f>IF(E152="","",IF(E152=FALSE,COUNTIF($E$73:$E152,FALSE),""))</f>
        <v>27</v>
      </c>
      <c r="B152" s="58">
        <v>2</v>
      </c>
      <c r="C152" s="58" t="s">
        <v>177</v>
      </c>
      <c r="D152" s="58" t="s">
        <v>187</v>
      </c>
      <c r="E152" s="62" t="b">
        <f>I129</f>
        <v>0</v>
      </c>
    </row>
    <row r="153" spans="1:5" ht="13.5" hidden="1">
      <c r="A153" s="75">
        <f>IF(E153="","",IF(E153=FALSE,COUNTIF($E$73:$E153,FALSE),""))</f>
      </c>
      <c r="B153" s="58">
        <v>2</v>
      </c>
      <c r="C153" s="58"/>
      <c r="D153" s="58"/>
      <c r="E153" s="62"/>
    </row>
    <row r="154" spans="1:5" ht="13.5" hidden="1">
      <c r="A154" s="75">
        <f>IF(E154="","",IF(E154=FALSE,COUNTIF($E$73:$E154,FALSE),""))</f>
      </c>
      <c r="B154" s="58">
        <v>2</v>
      </c>
      <c r="C154" s="58"/>
      <c r="D154" s="58"/>
      <c r="E154" s="62"/>
    </row>
    <row r="155" spans="1:5" ht="13.5" hidden="1">
      <c r="A155" s="75">
        <f>IF(E155="","",IF(E155=FALSE,COUNTIF($E$73:$E155,FALSE),""))</f>
      </c>
      <c r="B155" s="58">
        <v>2</v>
      </c>
      <c r="C155" s="58"/>
      <c r="D155" s="58"/>
      <c r="E155" s="62"/>
    </row>
    <row r="156" spans="1:5" ht="13.5" hidden="1">
      <c r="A156" s="75">
        <f>IF(E156="","",IF(E156=FALSE,COUNTIF($E$73:$E156,FALSE),""))</f>
      </c>
      <c r="B156" s="58">
        <v>2</v>
      </c>
      <c r="C156" s="58"/>
      <c r="D156" s="58"/>
      <c r="E156" s="62"/>
    </row>
    <row r="157" spans="1:5" ht="13.5" hidden="1">
      <c r="A157" s="75">
        <f>IF(E157="","",IF(E157=FALSE,COUNTIF($E$73:$E157,FALSE),""))</f>
      </c>
      <c r="B157" s="58">
        <v>2</v>
      </c>
      <c r="C157" s="58"/>
      <c r="D157" s="58"/>
      <c r="E157" s="62"/>
    </row>
    <row r="158" spans="1:5" ht="13.5" hidden="1">
      <c r="A158" s="75">
        <f>IF(E158="","",IF(E158=FALSE,COUNTIF($E$73:$E158,FALSE),""))</f>
      </c>
      <c r="B158" s="58">
        <v>2</v>
      </c>
      <c r="C158" s="58"/>
      <c r="D158" s="58"/>
      <c r="E158" s="62"/>
    </row>
    <row r="159" spans="1:5" ht="13.5" hidden="1">
      <c r="A159" s="75">
        <f>IF(E159="","",IF(E159=FALSE,COUNTIF($E$73:$E159,FALSE),""))</f>
      </c>
      <c r="B159" s="58">
        <v>2</v>
      </c>
      <c r="C159" s="58"/>
      <c r="D159" s="58"/>
      <c r="E159" s="62"/>
    </row>
    <row r="160" spans="1:5" ht="13.5" hidden="1">
      <c r="A160" s="75">
        <f>IF(E160="","",IF(E160=FALSE,COUNTIF($E$73:$E160,FALSE),""))</f>
      </c>
      <c r="B160" s="58">
        <v>2</v>
      </c>
      <c r="C160" s="58"/>
      <c r="D160" s="58"/>
      <c r="E160" s="62"/>
    </row>
    <row r="161" spans="1:5" ht="13.5" hidden="1">
      <c r="A161" s="75">
        <f>IF(E161="","",IF(E161=FALSE,COUNTIF($E$73:$E161,FALSE),""))</f>
      </c>
      <c r="B161" s="58">
        <v>2</v>
      </c>
      <c r="C161" s="58"/>
      <c r="D161" s="58"/>
      <c r="E161" s="62"/>
    </row>
    <row r="162" spans="1:5" ht="13.5" hidden="1">
      <c r="A162" s="75">
        <f>IF(E162="","",IF(E162=FALSE,COUNTIF($E$73:$E162,FALSE),""))</f>
      </c>
      <c r="B162" s="58">
        <v>2</v>
      </c>
      <c r="C162" s="58"/>
      <c r="D162" s="58"/>
      <c r="E162" s="62"/>
    </row>
    <row r="163" spans="1:5" ht="13.5" hidden="1">
      <c r="A163" s="75">
        <f>IF(E163="","",IF(E163=FALSE,COUNTIF($E$73:$E163,FALSE),""))</f>
      </c>
      <c r="B163" s="58">
        <v>2</v>
      </c>
      <c r="C163" s="58"/>
      <c r="D163" s="58"/>
      <c r="E163" s="62"/>
    </row>
    <row r="164" spans="1:5" ht="13.5" hidden="1">
      <c r="A164" s="75">
        <f>IF(E164="","",IF(E164=FALSE,COUNTIF($E$73:$E164,FALSE),""))</f>
      </c>
      <c r="B164" s="58">
        <v>2</v>
      </c>
      <c r="C164" s="58"/>
      <c r="D164" s="58"/>
      <c r="E164" s="62"/>
    </row>
    <row r="165" spans="1:5" ht="13.5" hidden="1">
      <c r="A165" s="75">
        <f>IF(E165="","",IF(E165=FALSE,COUNTIF($E$73:$E165,FALSE),""))</f>
      </c>
      <c r="B165" s="58">
        <v>2</v>
      </c>
      <c r="C165" s="58"/>
      <c r="D165" s="58"/>
      <c r="E165" s="62"/>
    </row>
    <row r="166" spans="1:5" ht="13.5" hidden="1">
      <c r="A166" s="75">
        <f>IF(E166="","",IF(E166=FALSE,COUNTIF($E$73:$E166,FALSE),""))</f>
      </c>
      <c r="B166" s="58">
        <v>2</v>
      </c>
      <c r="C166" s="58"/>
      <c r="D166" s="58"/>
      <c r="E166" s="62"/>
    </row>
    <row r="167" spans="1:5" ht="13.5" hidden="1">
      <c r="A167" s="75">
        <f>IF(E167="","",IF(E167=FALSE,COUNTIF($E$73:$E167,FALSE),""))</f>
      </c>
      <c r="B167" s="58">
        <v>2</v>
      </c>
      <c r="C167" s="58"/>
      <c r="D167" s="58"/>
      <c r="E167" s="62"/>
    </row>
    <row r="168" spans="1:5" ht="13.5" hidden="1">
      <c r="A168" s="75">
        <f>IF(E168="","",IF(E168=FALSE,COUNTIF($E$73:$E168,FALSE),""))</f>
      </c>
      <c r="B168" s="58">
        <v>2</v>
      </c>
      <c r="C168" s="58"/>
      <c r="D168" s="58"/>
      <c r="E168" s="62"/>
    </row>
    <row r="169" spans="1:5" ht="13.5" hidden="1">
      <c r="A169" s="75">
        <f>IF(E169="","",IF(E169=FALSE,COUNTIF($E$73:$E169,FALSE),""))</f>
      </c>
      <c r="B169" s="58">
        <v>2</v>
      </c>
      <c r="C169" s="58"/>
      <c r="D169" s="58"/>
      <c r="E169" s="62"/>
    </row>
    <row r="170" spans="1:5" ht="13.5" hidden="1">
      <c r="A170" s="75">
        <f>IF(E170="","",IF(E170=FALSE,COUNTIF($E$73:$E170,FALSE),""))</f>
      </c>
      <c r="B170" s="58">
        <v>2</v>
      </c>
      <c r="C170" s="58"/>
      <c r="D170" s="58"/>
      <c r="E170" s="62"/>
    </row>
    <row r="171" spans="1:5" ht="13.5" hidden="1">
      <c r="A171" s="75">
        <f>IF(E171="","",IF(E171=FALSE,COUNTIF($E$73:$E171,FALSE),""))</f>
      </c>
      <c r="B171" s="58">
        <v>2</v>
      </c>
      <c r="C171" s="58"/>
      <c r="D171" s="58"/>
      <c r="E171" s="62"/>
    </row>
    <row r="172" spans="1:5" ht="13.5" hidden="1">
      <c r="A172" s="75">
        <f>IF(E172="","",IF(E172=FALSE,COUNTIF($E$73:$E172,FALSE),""))</f>
      </c>
      <c r="B172" s="58">
        <v>2</v>
      </c>
      <c r="C172" s="58"/>
      <c r="D172" s="58"/>
      <c r="E172" s="62"/>
    </row>
    <row r="173" spans="1:5" ht="13.5" hidden="1">
      <c r="A173" s="75">
        <f>IF(E173="","",IF(E173=FALSE,COUNTIF($E$73:$E173,FALSE),""))</f>
      </c>
      <c r="B173" s="58">
        <v>2</v>
      </c>
      <c r="C173" s="58"/>
      <c r="D173" s="58"/>
      <c r="E173" s="62"/>
    </row>
    <row r="174" spans="1:5" ht="14.25" hidden="1" thickBot="1">
      <c r="A174" s="92">
        <f>IF(E174="","",IF(E174=FALSE,COUNTIF($E$73:$E174,FALSE),""))</f>
      </c>
      <c r="B174" s="64">
        <v>2</v>
      </c>
      <c r="C174" s="64"/>
      <c r="D174" s="64"/>
      <c r="E174" s="65"/>
    </row>
  </sheetData>
  <sheetProtection sheet="1" objects="1" scenarios="1" selectLockedCells="1"/>
  <mergeCells count="159">
    <mergeCell ref="E59:N59"/>
    <mergeCell ref="M19:Q38"/>
    <mergeCell ref="A37:C37"/>
    <mergeCell ref="D37:H37"/>
    <mergeCell ref="I37:L37"/>
    <mergeCell ref="A38:C38"/>
    <mergeCell ref="D38:H38"/>
    <mergeCell ref="I38:L38"/>
    <mergeCell ref="D19:H19"/>
    <mergeCell ref="D21:H21"/>
    <mergeCell ref="E61:N61"/>
    <mergeCell ref="D53:N53"/>
    <mergeCell ref="E62:N62"/>
    <mergeCell ref="E63:N63"/>
    <mergeCell ref="E64:N64"/>
    <mergeCell ref="E54:N54"/>
    <mergeCell ref="E55:N55"/>
    <mergeCell ref="E56:N56"/>
    <mergeCell ref="E57:N57"/>
    <mergeCell ref="E58:N58"/>
    <mergeCell ref="B14:Q14"/>
    <mergeCell ref="I3:J4"/>
    <mergeCell ref="K3:L4"/>
    <mergeCell ref="D20:H20"/>
    <mergeCell ref="A12:E12"/>
    <mergeCell ref="C8:C10"/>
    <mergeCell ref="B19:C20"/>
    <mergeCell ref="I27:I28"/>
    <mergeCell ref="B28:C28"/>
    <mergeCell ref="D28:H28"/>
    <mergeCell ref="A25:A26"/>
    <mergeCell ref="B25:C25"/>
    <mergeCell ref="I2:J2"/>
    <mergeCell ref="D18:H18"/>
    <mergeCell ref="A17:C17"/>
    <mergeCell ref="K2:Q2"/>
    <mergeCell ref="I17:J17"/>
    <mergeCell ref="D17:H17"/>
    <mergeCell ref="A1:B11"/>
    <mergeCell ref="C1:Q1"/>
    <mergeCell ref="A15:Q15"/>
    <mergeCell ref="K17:Q17"/>
    <mergeCell ref="D10:E10"/>
    <mergeCell ref="A18:C18"/>
    <mergeCell ref="D26:H26"/>
    <mergeCell ref="A23:A24"/>
    <mergeCell ref="B23:C23"/>
    <mergeCell ref="A27:A28"/>
    <mergeCell ref="D25:H25"/>
    <mergeCell ref="F12:Q12"/>
    <mergeCell ref="B13:Q13"/>
    <mergeCell ref="A19:A20"/>
    <mergeCell ref="I29:I30"/>
    <mergeCell ref="B30:C30"/>
    <mergeCell ref="D30:H30"/>
    <mergeCell ref="A29:A30"/>
    <mergeCell ref="B27:C27"/>
    <mergeCell ref="D27:H27"/>
    <mergeCell ref="D29:H29"/>
    <mergeCell ref="B29:C29"/>
    <mergeCell ref="A31:A32"/>
    <mergeCell ref="B31:C31"/>
    <mergeCell ref="D31:H31"/>
    <mergeCell ref="I31:I32"/>
    <mergeCell ref="B32:C32"/>
    <mergeCell ref="D32:H32"/>
    <mergeCell ref="A33:A34"/>
    <mergeCell ref="B33:C33"/>
    <mergeCell ref="D33:H33"/>
    <mergeCell ref="I33:I34"/>
    <mergeCell ref="J33:J34"/>
    <mergeCell ref="J35:J36"/>
    <mergeCell ref="E44:F44"/>
    <mergeCell ref="A39:A40"/>
    <mergeCell ref="B39:C40"/>
    <mergeCell ref="D39:D40"/>
    <mergeCell ref="E39:F40"/>
    <mergeCell ref="B43:C43"/>
    <mergeCell ref="A42:A48"/>
    <mergeCell ref="B42:C42"/>
    <mergeCell ref="D42:Q42"/>
    <mergeCell ref="G39:G40"/>
    <mergeCell ref="D43:Q43"/>
    <mergeCell ref="A51:Q51"/>
    <mergeCell ref="G44:Q44"/>
    <mergeCell ref="B45:C45"/>
    <mergeCell ref="D45:G45"/>
    <mergeCell ref="I45:Q45"/>
    <mergeCell ref="B46:F46"/>
    <mergeCell ref="G46:Q46"/>
    <mergeCell ref="B48:F48"/>
    <mergeCell ref="C44:D44"/>
    <mergeCell ref="A41:J41"/>
    <mergeCell ref="K33:L34"/>
    <mergeCell ref="B34:C34"/>
    <mergeCell ref="I21:I22"/>
    <mergeCell ref="K21:L22"/>
    <mergeCell ref="J25:J26"/>
    <mergeCell ref="J27:J28"/>
    <mergeCell ref="I23:I24"/>
    <mergeCell ref="D34:H34"/>
    <mergeCell ref="B36:C36"/>
    <mergeCell ref="J19:J20"/>
    <mergeCell ref="A16:Q16"/>
    <mergeCell ref="A35:A36"/>
    <mergeCell ref="B35:C35"/>
    <mergeCell ref="D35:H35"/>
    <mergeCell ref="A21:A22"/>
    <mergeCell ref="B21:C21"/>
    <mergeCell ref="I35:I36"/>
    <mergeCell ref="K35:L36"/>
    <mergeCell ref="D36:H36"/>
    <mergeCell ref="B26:C26"/>
    <mergeCell ref="D23:H23"/>
    <mergeCell ref="B24:C24"/>
    <mergeCell ref="B22:C22"/>
    <mergeCell ref="D24:H24"/>
    <mergeCell ref="I25:I26"/>
    <mergeCell ref="D22:H22"/>
    <mergeCell ref="K39:L41"/>
    <mergeCell ref="M39:Q41"/>
    <mergeCell ref="I18:J18"/>
    <mergeCell ref="K18:Q18"/>
    <mergeCell ref="I19:I20"/>
    <mergeCell ref="K19:L20"/>
    <mergeCell ref="H39:J40"/>
    <mergeCell ref="K23:L24"/>
    <mergeCell ref="J21:J22"/>
    <mergeCell ref="J23:J24"/>
    <mergeCell ref="S3:S6"/>
    <mergeCell ref="S8:S10"/>
    <mergeCell ref="S12:S16"/>
    <mergeCell ref="K25:L26"/>
    <mergeCell ref="J29:J30"/>
    <mergeCell ref="J31:J32"/>
    <mergeCell ref="K27:L28"/>
    <mergeCell ref="K29:L30"/>
    <mergeCell ref="K31:L32"/>
    <mergeCell ref="M3:Q4"/>
    <mergeCell ref="E68:K68"/>
    <mergeCell ref="L68:Q68"/>
    <mergeCell ref="R68:W68"/>
    <mergeCell ref="X68:AC68"/>
    <mergeCell ref="AD68:AI68"/>
    <mergeCell ref="B47:F47"/>
    <mergeCell ref="G47:Q47"/>
    <mergeCell ref="G48:Q48"/>
    <mergeCell ref="D66:N66"/>
    <mergeCell ref="E60:N60"/>
    <mergeCell ref="D2:F4"/>
    <mergeCell ref="BL68:BO68"/>
    <mergeCell ref="BP68:BQ68"/>
    <mergeCell ref="AJ68:AO68"/>
    <mergeCell ref="AP68:AU68"/>
    <mergeCell ref="AV68:BA68"/>
    <mergeCell ref="BB68:BG68"/>
    <mergeCell ref="BH68:BI68"/>
    <mergeCell ref="BJ68:BK68"/>
    <mergeCell ref="B68:D68"/>
  </mergeCells>
  <conditionalFormatting sqref="B22:C22 B24:C24 B26:C26 B28:C28 B30:C30 B32:C32 B34:C34 B36:C36">
    <cfRule type="cellIs" priority="46" dxfId="35" operator="equal" stopIfTrue="1">
      <formula>"申請中"</formula>
    </cfRule>
  </conditionalFormatting>
  <conditionalFormatting sqref="S2:S11">
    <cfRule type="expression" priority="44" dxfId="36" stopIfTrue="1">
      <formula>$S$3="!警告!"</formula>
    </cfRule>
    <cfRule type="expression" priority="45" dxfId="37" stopIfTrue="1">
      <formula>$S$3="!注意!"</formula>
    </cfRule>
  </conditionalFormatting>
  <conditionalFormatting sqref="D54:E64">
    <cfRule type="expression" priority="41" dxfId="0" stopIfTrue="1">
      <formula>$C54=2</formula>
    </cfRule>
    <cfRule type="expression" priority="43" dxfId="36" stopIfTrue="1">
      <formula>$C54=1</formula>
    </cfRule>
  </conditionalFormatting>
  <dataValidations count="3">
    <dataValidation type="list" allowBlank="1" showInputMessage="1" showErrorMessage="1" sqref="I21:I36">
      <formula1>性別</formula1>
    </dataValidation>
    <dataValidation type="list" allowBlank="1" showInputMessage="1" showErrorMessage="1" sqref="K21:L36">
      <formula1>審判</formula1>
    </dataValidation>
    <dataValidation type="list" allowBlank="1" showInputMessage="1" showErrorMessage="1" prompt="チャンピオンチャレンジ部門で申し込む場合は選択して下さい。" sqref="J21:J36">
      <formula1>年齢</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4"/>
  <dimension ref="A1:J124"/>
  <sheetViews>
    <sheetView zoomScalePageLayoutView="0" workbookViewId="0" topLeftCell="A1">
      <selection activeCell="G26" sqref="G26"/>
    </sheetView>
  </sheetViews>
  <sheetFormatPr defaultColWidth="0" defaultRowHeight="13.5"/>
  <cols>
    <col min="1" max="1" width="34.25390625" style="0" customWidth="1"/>
    <col min="2" max="3" width="9.00390625" style="0" customWidth="1"/>
    <col min="4" max="4" width="22.375" style="0" customWidth="1"/>
    <col min="5" max="6" width="9.00390625" style="0" customWidth="1"/>
    <col min="7" max="7" width="12.50390625" style="0" customWidth="1"/>
    <col min="8" max="8" width="9.00390625" style="0" customWidth="1"/>
    <col min="9" max="9" width="10.50390625" style="0" customWidth="1"/>
    <col min="10" max="10" width="9.00390625" style="0" customWidth="1"/>
    <col min="11" max="11" width="1.00390625" style="0" customWidth="1"/>
    <col min="12" max="16384" width="9.00390625" style="0" hidden="1" customWidth="1"/>
  </cols>
  <sheetData>
    <row r="1" spans="1:10" s="13" customFormat="1" ht="19.5" thickTop="1">
      <c r="A1" s="15" t="s">
        <v>80</v>
      </c>
      <c r="B1" s="357" t="s">
        <v>83</v>
      </c>
      <c r="C1" s="357"/>
      <c r="D1" s="357"/>
      <c r="E1" s="357"/>
      <c r="F1" s="357"/>
      <c r="G1" s="357"/>
      <c r="H1" s="358"/>
      <c r="I1" s="355" t="s">
        <v>227</v>
      </c>
      <c r="J1" s="356"/>
    </row>
    <row r="2" spans="1:10" ht="18.75">
      <c r="A2" s="16" t="s">
        <v>84</v>
      </c>
      <c r="B2" s="359" t="s">
        <v>89</v>
      </c>
      <c r="C2" s="359"/>
      <c r="D2" s="359"/>
      <c r="E2" s="359"/>
      <c r="F2" s="360"/>
      <c r="G2" s="360"/>
      <c r="H2" s="361"/>
      <c r="I2" s="93" t="s">
        <v>229</v>
      </c>
      <c r="J2" s="95">
        <v>10000</v>
      </c>
    </row>
    <row r="3" spans="1:10" ht="18.75">
      <c r="A3" s="33" t="s">
        <v>81</v>
      </c>
      <c r="B3" s="362" t="s">
        <v>97</v>
      </c>
      <c r="C3" s="362"/>
      <c r="D3" s="362"/>
      <c r="E3" s="362"/>
      <c r="F3" s="363"/>
      <c r="G3" s="363"/>
      <c r="H3" s="364"/>
      <c r="I3" s="93" t="s">
        <v>230</v>
      </c>
      <c r="J3" s="95">
        <v>8000</v>
      </c>
    </row>
    <row r="4" spans="1:10" ht="19.5" thickBot="1">
      <c r="A4" s="17" t="s">
        <v>133</v>
      </c>
      <c r="B4" s="369">
        <v>44896</v>
      </c>
      <c r="C4" s="370"/>
      <c r="D4" s="370"/>
      <c r="E4" s="370"/>
      <c r="F4" s="371"/>
      <c r="G4" s="371"/>
      <c r="H4" s="371"/>
      <c r="I4" s="94" t="s">
        <v>231</v>
      </c>
      <c r="J4" s="96">
        <v>500</v>
      </c>
    </row>
    <row r="5" ht="15" thickBot="1" thickTop="1"/>
    <row r="6" spans="1:8" s="14" customFormat="1" ht="14.25" thickTop="1">
      <c r="A6" s="18" t="s">
        <v>80</v>
      </c>
      <c r="B6" s="18" t="s">
        <v>84</v>
      </c>
      <c r="C6" s="18" t="s">
        <v>112</v>
      </c>
      <c r="D6" s="18" t="s">
        <v>100</v>
      </c>
      <c r="E6" s="18" t="s">
        <v>8</v>
      </c>
      <c r="F6" s="18" t="s">
        <v>73</v>
      </c>
      <c r="G6" s="18" t="s">
        <v>7</v>
      </c>
      <c r="H6" s="365" t="s">
        <v>126</v>
      </c>
    </row>
    <row r="7" spans="1:8" ht="13.5">
      <c r="A7" s="27" t="s">
        <v>82</v>
      </c>
      <c r="B7" s="27" t="s">
        <v>85</v>
      </c>
      <c r="C7" s="27" t="s">
        <v>212</v>
      </c>
      <c r="D7" s="27" t="s">
        <v>16</v>
      </c>
      <c r="E7" s="27" t="s">
        <v>14</v>
      </c>
      <c r="F7" s="27" t="s">
        <v>75</v>
      </c>
      <c r="G7" s="27" t="s">
        <v>138</v>
      </c>
      <c r="H7" s="366"/>
    </row>
    <row r="8" spans="1:8" ht="13.5">
      <c r="A8" s="27" t="s">
        <v>83</v>
      </c>
      <c r="B8" s="27" t="s">
        <v>86</v>
      </c>
      <c r="C8" s="27" t="s">
        <v>94</v>
      </c>
      <c r="D8" s="27" t="s">
        <v>22</v>
      </c>
      <c r="E8" s="27" t="s">
        <v>15</v>
      </c>
      <c r="F8" s="27" t="s">
        <v>24</v>
      </c>
      <c r="G8" s="27" t="s">
        <v>139</v>
      </c>
      <c r="H8" s="366"/>
    </row>
    <row r="9" spans="1:8" ht="13.5">
      <c r="A9" s="27"/>
      <c r="B9" s="27" t="s">
        <v>87</v>
      </c>
      <c r="C9" s="27" t="s">
        <v>95</v>
      </c>
      <c r="D9" s="27" t="s">
        <v>132</v>
      </c>
      <c r="E9" s="27"/>
      <c r="F9" s="27" t="s">
        <v>148</v>
      </c>
      <c r="G9" s="34" t="s">
        <v>144</v>
      </c>
      <c r="H9" s="366"/>
    </row>
    <row r="10" spans="1:8" ht="13.5">
      <c r="A10" s="27"/>
      <c r="B10" s="27" t="s">
        <v>88</v>
      </c>
      <c r="C10" s="27" t="s">
        <v>96</v>
      </c>
      <c r="D10" s="27" t="s">
        <v>146</v>
      </c>
      <c r="E10" s="27"/>
      <c r="F10" s="27" t="s">
        <v>78</v>
      </c>
      <c r="G10" s="27" t="s">
        <v>143</v>
      </c>
      <c r="H10" s="366"/>
    </row>
    <row r="11" spans="1:8" ht="13.5">
      <c r="A11" s="27"/>
      <c r="B11" s="27" t="s">
        <v>89</v>
      </c>
      <c r="C11" s="27" t="s">
        <v>97</v>
      </c>
      <c r="D11" s="27" t="s">
        <v>147</v>
      </c>
      <c r="E11" s="27"/>
      <c r="F11" s="27" t="s">
        <v>77</v>
      </c>
      <c r="G11" s="27"/>
      <c r="H11" s="366"/>
    </row>
    <row r="12" spans="1:8" ht="13.5">
      <c r="A12" s="27"/>
      <c r="B12" s="27" t="s">
        <v>90</v>
      </c>
      <c r="C12" s="27" t="s">
        <v>98</v>
      </c>
      <c r="D12" s="27" t="s">
        <v>125</v>
      </c>
      <c r="E12" s="27"/>
      <c r="F12" s="27" t="s">
        <v>76</v>
      </c>
      <c r="G12" s="27"/>
      <c r="H12" s="366"/>
    </row>
    <row r="13" spans="1:8" ht="13.5">
      <c r="A13" s="27"/>
      <c r="B13" s="27" t="s">
        <v>91</v>
      </c>
      <c r="C13" s="27" t="s">
        <v>213</v>
      </c>
      <c r="D13" s="27"/>
      <c r="E13" s="27"/>
      <c r="F13" s="27"/>
      <c r="G13" s="27"/>
      <c r="H13" s="366"/>
    </row>
    <row r="14" spans="1:8" ht="13.5">
      <c r="A14" s="27"/>
      <c r="B14" s="27" t="s">
        <v>92</v>
      </c>
      <c r="C14" s="27" t="s">
        <v>214</v>
      </c>
      <c r="D14" s="27"/>
      <c r="E14" s="27"/>
      <c r="F14" s="27"/>
      <c r="G14" s="27"/>
      <c r="H14" s="366"/>
    </row>
    <row r="15" spans="1:8" ht="13.5">
      <c r="A15" s="27"/>
      <c r="B15" s="27" t="s">
        <v>219</v>
      </c>
      <c r="C15" s="27" t="s">
        <v>215</v>
      </c>
      <c r="D15" s="27"/>
      <c r="E15" s="27"/>
      <c r="F15" s="27"/>
      <c r="G15" s="27"/>
      <c r="H15" s="366"/>
    </row>
    <row r="16" spans="1:8" ht="13.5">
      <c r="A16" s="27"/>
      <c r="B16" s="27" t="s">
        <v>220</v>
      </c>
      <c r="C16" s="27" t="s">
        <v>216</v>
      </c>
      <c r="D16" s="27"/>
      <c r="E16" s="27"/>
      <c r="F16" s="27"/>
      <c r="G16" s="27"/>
      <c r="H16" s="366"/>
    </row>
    <row r="17" spans="1:8" ht="13.5">
      <c r="A17" s="27"/>
      <c r="B17" s="27" t="s">
        <v>221</v>
      </c>
      <c r="C17" s="27" t="s">
        <v>217</v>
      </c>
      <c r="D17" s="27"/>
      <c r="E17" s="27"/>
      <c r="F17" s="27"/>
      <c r="G17" s="27"/>
      <c r="H17" s="366"/>
    </row>
    <row r="18" spans="1:8" ht="13.5">
      <c r="A18" s="27"/>
      <c r="B18" s="27" t="s">
        <v>222</v>
      </c>
      <c r="C18" s="27" t="s">
        <v>218</v>
      </c>
      <c r="D18" s="27"/>
      <c r="E18" s="27"/>
      <c r="F18" s="27"/>
      <c r="G18" s="27"/>
      <c r="H18" s="366"/>
    </row>
    <row r="19" spans="1:8" ht="13.5">
      <c r="A19" s="27"/>
      <c r="B19" s="27"/>
      <c r="C19" s="27"/>
      <c r="D19" s="27"/>
      <c r="E19" s="27"/>
      <c r="F19" s="27"/>
      <c r="G19" s="27"/>
      <c r="H19" s="366"/>
    </row>
    <row r="20" ht="13.5">
      <c r="H20" s="367"/>
    </row>
    <row r="21" spans="2:8" ht="13.5">
      <c r="B21" s="29"/>
      <c r="C21" s="30" t="s">
        <v>111</v>
      </c>
      <c r="H21" s="367"/>
    </row>
    <row r="22" spans="2:8" ht="14.25" thickBot="1">
      <c r="B22" s="27"/>
      <c r="C22" s="30" t="s">
        <v>113</v>
      </c>
      <c r="H22" s="368"/>
    </row>
    <row r="23" ht="14.25" thickTop="1">
      <c r="H23" s="26"/>
    </row>
    <row r="24" ht="14.25" thickBot="1">
      <c r="H24" s="26"/>
    </row>
    <row r="25" spans="2:10" ht="14.25" thickBot="1">
      <c r="B25" s="19" t="s">
        <v>93</v>
      </c>
      <c r="C25" s="104" t="s">
        <v>104</v>
      </c>
      <c r="D25" s="106">
        <f>IF(I25="","",VLOOKUP(J25,G$25:H$123,2))</f>
      </c>
      <c r="G25" s="25">
        <v>0</v>
      </c>
      <c r="H25" s="25" t="s">
        <v>26</v>
      </c>
      <c r="I25" s="28">
        <f>MID('申込書'!C$44,1,2)</f>
      </c>
      <c r="J25" s="20">
        <f>IF(I25="","",VALUE(I25))</f>
      </c>
    </row>
    <row r="26" spans="2:10" ht="13.5">
      <c r="B26" s="21">
        <f>IF('申込書'!B$22:C$22="","",'申込書'!B$22:C$22)</f>
      </c>
      <c r="C26" s="105">
        <f>IF('申込書'!D$22="","",'申込書'!D$22)</f>
      </c>
      <c r="D26" s="107" t="e">
        <f>IF(I26="","",VLOOKUP(J26,G$25:H$123,2))</f>
        <v>#REF!</v>
      </c>
      <c r="G26" s="25">
        <v>1</v>
      </c>
      <c r="H26" s="25" t="s">
        <v>27</v>
      </c>
      <c r="I26" s="28" t="e">
        <f>MID(#REF!,1,2)</f>
        <v>#REF!</v>
      </c>
      <c r="J26" s="20" t="e">
        <f>IF(I26="","",VALUE(I26))</f>
        <v>#REF!</v>
      </c>
    </row>
    <row r="27" spans="2:10" ht="13.5">
      <c r="B27" s="21">
        <f>IF('申込書'!B$24:C$24="","",'申込書'!B$24:C$24)</f>
      </c>
      <c r="C27" s="105">
        <f>IF('申込書'!D$24="","",'申込書'!D$24)</f>
      </c>
      <c r="D27" s="107" t="e">
        <f>IF(I27="","",VLOOKUP(J27,G$25:H$123,2))</f>
        <v>#REF!</v>
      </c>
      <c r="G27" s="25">
        <v>2</v>
      </c>
      <c r="H27" s="25" t="s">
        <v>28</v>
      </c>
      <c r="I27" s="28" t="e">
        <f>MID(#REF!,1,2)</f>
        <v>#REF!</v>
      </c>
      <c r="J27" s="20" t="e">
        <f>IF(I27="","",VALUE(I27))</f>
        <v>#REF!</v>
      </c>
    </row>
    <row r="28" spans="2:10" ht="13.5">
      <c r="B28" s="21">
        <f>IF('申込書'!B$26:C$26="","",'申込書'!B$26:C$26)</f>
      </c>
      <c r="C28" s="105">
        <f>IF('申込書'!D$26="","",'申込書'!D$26)</f>
      </c>
      <c r="D28" s="107" t="e">
        <f>IF(I28="","",VLOOKUP(J28,G$25:H$123,2))</f>
        <v>#REF!</v>
      </c>
      <c r="G28" s="25">
        <v>3</v>
      </c>
      <c r="H28" s="25" t="s">
        <v>29</v>
      </c>
      <c r="I28" s="28" t="e">
        <f>MID(#REF!,1,2)</f>
        <v>#REF!</v>
      </c>
      <c r="J28" s="20" t="e">
        <f>IF(I28="","",VALUE(I28))</f>
        <v>#REF!</v>
      </c>
    </row>
    <row r="29" spans="2:10" ht="14.25" thickBot="1">
      <c r="B29" s="21">
        <f>IF('申込書'!B$28:C$28="","",'申込書'!B$28:C$28)</f>
      </c>
      <c r="C29" s="105">
        <f>IF('申込書'!D$28="","",'申込書'!D$28)</f>
      </c>
      <c r="D29" s="108" t="e">
        <f>IF(I29="","",VLOOKUP(J29,G$25:H$123,2))</f>
        <v>#REF!</v>
      </c>
      <c r="G29" s="25">
        <v>4</v>
      </c>
      <c r="H29" s="25" t="s">
        <v>26</v>
      </c>
      <c r="I29" s="28" t="e">
        <f>MID(#REF!,1,2)</f>
        <v>#REF!</v>
      </c>
      <c r="J29" s="20" t="e">
        <f>IF(I29="","",VALUE(I29))</f>
        <v>#REF!</v>
      </c>
    </row>
    <row r="30" spans="2:10" ht="13.5">
      <c r="B30" s="21">
        <f>IF('申込書'!B$30:C$30="","",'申込書'!B$30:C$30)</f>
      </c>
      <c r="C30" s="22">
        <f>IF('申込書'!D$30="","",'申込書'!D$30)</f>
      </c>
      <c r="D30" s="53"/>
      <c r="G30" s="25">
        <v>5</v>
      </c>
      <c r="H30" s="25" t="s">
        <v>26</v>
      </c>
      <c r="I30" s="2"/>
      <c r="J30" s="2"/>
    </row>
    <row r="31" spans="2:10" ht="13.5">
      <c r="B31" s="21">
        <f>IF('申込書'!B$32:C$32="","",'申込書'!B$32:C$32)</f>
      </c>
      <c r="C31" s="22">
        <f>IF('申込書'!D$32="","",'申込書'!D$32)</f>
      </c>
      <c r="D31" s="53"/>
      <c r="G31" s="25">
        <v>6</v>
      </c>
      <c r="H31" s="25" t="s">
        <v>26</v>
      </c>
      <c r="I31" s="2"/>
      <c r="J31" s="2"/>
    </row>
    <row r="32" spans="2:10" ht="13.5">
      <c r="B32" s="21">
        <f>IF('申込書'!B$34:C$34="","",'申込書'!B$34:C$34)</f>
      </c>
      <c r="C32" s="22">
        <f>IF('申込書'!D$34="","",'申込書'!D$34)</f>
      </c>
      <c r="D32" s="53"/>
      <c r="G32" s="25">
        <v>7</v>
      </c>
      <c r="H32" s="25" t="s">
        <v>26</v>
      </c>
      <c r="I32" s="2"/>
      <c r="J32" s="2"/>
    </row>
    <row r="33" spans="2:10" ht="14.25" thickBot="1">
      <c r="B33" s="23">
        <f>IF('申込書'!B$36:C$36="","",'申込書'!B$36:C$36)</f>
      </c>
      <c r="C33" s="24">
        <f>IF('申込書'!D$36="","",'申込書'!D$36)</f>
      </c>
      <c r="D33" s="53"/>
      <c r="G33" s="25">
        <v>8</v>
      </c>
      <c r="H33" s="25" t="s">
        <v>26</v>
      </c>
      <c r="I33" s="2"/>
      <c r="J33" s="2"/>
    </row>
    <row r="34" spans="2:10" ht="13.5">
      <c r="B34" s="21" t="e">
        <f>IF(#REF!="","",#REF!)</f>
        <v>#REF!</v>
      </c>
      <c r="C34" s="22" t="e">
        <f>IF(#REF!="","",#REF!)</f>
        <v>#REF!</v>
      </c>
      <c r="G34" s="25">
        <v>9</v>
      </c>
      <c r="H34" s="25" t="s">
        <v>26</v>
      </c>
      <c r="I34" s="3"/>
      <c r="J34" s="3"/>
    </row>
    <row r="35" spans="2:10" ht="13.5">
      <c r="B35" s="21" t="e">
        <f>IF(#REF!="","",#REF!)</f>
        <v>#REF!</v>
      </c>
      <c r="C35" s="22" t="e">
        <f>IF(#REF!="","",#REF!)</f>
        <v>#REF!</v>
      </c>
      <c r="G35" s="25">
        <v>10</v>
      </c>
      <c r="H35" s="25" t="s">
        <v>30</v>
      </c>
      <c r="I35" s="2"/>
      <c r="J35" s="2"/>
    </row>
    <row r="36" spans="2:10" ht="13.5">
      <c r="B36" s="21" t="e">
        <f>IF(#REF!="","",#REF!)</f>
        <v>#REF!</v>
      </c>
      <c r="C36" s="22" t="e">
        <f>IF(#REF!="","",#REF!)</f>
        <v>#REF!</v>
      </c>
      <c r="G36" s="25">
        <v>11</v>
      </c>
      <c r="H36" s="25" t="s">
        <v>30</v>
      </c>
      <c r="I36" s="2"/>
      <c r="J36" s="2"/>
    </row>
    <row r="37" spans="2:10" ht="13.5">
      <c r="B37" s="21" t="e">
        <f>IF(#REF!="","",#REF!)</f>
        <v>#REF!</v>
      </c>
      <c r="C37" s="22" t="e">
        <f>IF(#REF!="","",#REF!)</f>
        <v>#REF!</v>
      </c>
      <c r="G37" s="25">
        <v>12</v>
      </c>
      <c r="H37" s="25" t="s">
        <v>30</v>
      </c>
      <c r="I37" s="2"/>
      <c r="J37" s="2"/>
    </row>
    <row r="38" spans="2:10" ht="13.5">
      <c r="B38" s="21" t="e">
        <f>IF(#REF!="","",#REF!)</f>
        <v>#REF!</v>
      </c>
      <c r="C38" s="22" t="e">
        <f>IF(#REF!="","",#REF!)</f>
        <v>#REF!</v>
      </c>
      <c r="G38" s="25">
        <v>13</v>
      </c>
      <c r="H38" s="25" t="s">
        <v>30</v>
      </c>
      <c r="I38" s="2"/>
      <c r="J38" s="2"/>
    </row>
    <row r="39" spans="2:10" ht="13.5">
      <c r="B39" s="21" t="e">
        <f>IF(#REF!="","",#REF!)</f>
        <v>#REF!</v>
      </c>
      <c r="C39" s="22" t="e">
        <f>IF(#REF!="","",#REF!)</f>
        <v>#REF!</v>
      </c>
      <c r="G39" s="25">
        <v>14</v>
      </c>
      <c r="H39" s="25" t="s">
        <v>30</v>
      </c>
      <c r="I39" s="2"/>
      <c r="J39" s="2"/>
    </row>
    <row r="40" spans="2:10" ht="13.5">
      <c r="B40" s="21" t="e">
        <f>IF(#REF!="","",#REF!)</f>
        <v>#REF!</v>
      </c>
      <c r="C40" s="22" t="e">
        <f>IF(#REF!="","",#REF!)</f>
        <v>#REF!</v>
      </c>
      <c r="G40" s="25">
        <v>15</v>
      </c>
      <c r="H40" s="25" t="s">
        <v>30</v>
      </c>
      <c r="I40" s="2"/>
      <c r="J40" s="2"/>
    </row>
    <row r="41" spans="2:10" ht="14.25" thickBot="1">
      <c r="B41" s="23" t="e">
        <f>IF(#REF!="","",#REF!)</f>
        <v>#REF!</v>
      </c>
      <c r="C41" s="24" t="e">
        <f>IF(#REF!="","",#REF!)</f>
        <v>#REF!</v>
      </c>
      <c r="G41" s="25">
        <v>16</v>
      </c>
      <c r="H41" s="25" t="s">
        <v>30</v>
      </c>
      <c r="I41" s="2"/>
      <c r="J41" s="2"/>
    </row>
    <row r="42" spans="2:10" ht="13.5">
      <c r="B42" s="21" t="e">
        <f>IF(#REF!="","",#REF!)</f>
        <v>#REF!</v>
      </c>
      <c r="C42" s="22" t="e">
        <f>IF(#REF!="","",#REF!)</f>
        <v>#REF!</v>
      </c>
      <c r="G42" s="25">
        <v>17</v>
      </c>
      <c r="H42" s="25" t="s">
        <v>30</v>
      </c>
      <c r="I42" s="2"/>
      <c r="J42" s="2"/>
    </row>
    <row r="43" spans="2:10" ht="13.5">
      <c r="B43" s="21" t="e">
        <f>IF(#REF!="","",#REF!)</f>
        <v>#REF!</v>
      </c>
      <c r="C43" s="22" t="e">
        <f>IF(#REF!="","",#REF!)</f>
        <v>#REF!</v>
      </c>
      <c r="G43" s="25">
        <v>18</v>
      </c>
      <c r="H43" s="25" t="s">
        <v>30</v>
      </c>
      <c r="I43" s="2"/>
      <c r="J43" s="2"/>
    </row>
    <row r="44" spans="2:10" ht="13.5">
      <c r="B44" s="21" t="e">
        <f>IF(#REF!="","",#REF!)</f>
        <v>#REF!</v>
      </c>
      <c r="C44" s="22" t="e">
        <f>IF(#REF!="","",#REF!)</f>
        <v>#REF!</v>
      </c>
      <c r="G44" s="25">
        <v>19</v>
      </c>
      <c r="H44" s="25" t="s">
        <v>30</v>
      </c>
      <c r="I44" s="2"/>
      <c r="J44" s="2"/>
    </row>
    <row r="45" spans="2:10" ht="13.5">
      <c r="B45" s="21" t="e">
        <f>IF(#REF!="","",#REF!)</f>
        <v>#REF!</v>
      </c>
      <c r="C45" s="22" t="e">
        <f>IF(#REF!="","",#REF!)</f>
        <v>#REF!</v>
      </c>
      <c r="G45" s="25">
        <v>20</v>
      </c>
      <c r="H45" s="25" t="s">
        <v>30</v>
      </c>
      <c r="I45" s="2"/>
      <c r="J45" s="2"/>
    </row>
    <row r="46" spans="2:10" ht="13.5">
      <c r="B46" s="21" t="e">
        <f>IF(#REF!="","",#REF!)</f>
        <v>#REF!</v>
      </c>
      <c r="C46" s="22" t="e">
        <f>IF(#REF!="","",#REF!)</f>
        <v>#REF!</v>
      </c>
      <c r="G46" s="25">
        <v>21</v>
      </c>
      <c r="H46" s="25" t="s">
        <v>31</v>
      </c>
      <c r="I46" s="2"/>
      <c r="J46" s="2"/>
    </row>
    <row r="47" spans="2:10" ht="13.5">
      <c r="B47" s="21" t="e">
        <f>IF(#REF!="","",#REF!)</f>
        <v>#REF!</v>
      </c>
      <c r="C47" s="22" t="e">
        <f>IF(#REF!="","",#REF!)</f>
        <v>#REF!</v>
      </c>
      <c r="G47" s="25">
        <v>22</v>
      </c>
      <c r="H47" s="25" t="s">
        <v>31</v>
      </c>
      <c r="I47" s="2"/>
      <c r="J47" s="2"/>
    </row>
    <row r="48" spans="2:10" ht="13.5">
      <c r="B48" s="21" t="e">
        <f>IF(#REF!="","",#REF!)</f>
        <v>#REF!</v>
      </c>
      <c r="C48" s="22" t="e">
        <f>IF(#REF!="","",#REF!)</f>
        <v>#REF!</v>
      </c>
      <c r="G48" s="25">
        <v>23</v>
      </c>
      <c r="H48" s="25" t="s">
        <v>31</v>
      </c>
      <c r="I48" s="2"/>
      <c r="J48" s="2"/>
    </row>
    <row r="49" spans="2:10" ht="14.25" thickBot="1">
      <c r="B49" s="23" t="e">
        <f>IF(#REF!="","",#REF!)</f>
        <v>#REF!</v>
      </c>
      <c r="C49" s="24" t="e">
        <f>IF(#REF!="","",#REF!)</f>
        <v>#REF!</v>
      </c>
      <c r="G49" s="25">
        <v>24</v>
      </c>
      <c r="H49" s="25" t="s">
        <v>31</v>
      </c>
      <c r="I49" s="2"/>
      <c r="J49" s="2"/>
    </row>
    <row r="50" spans="2:10" ht="13.5">
      <c r="B50" s="21" t="e">
        <f>IF(#REF!="","",#REF!)</f>
        <v>#REF!</v>
      </c>
      <c r="C50" s="22" t="e">
        <f>IF(#REF!="","",#REF!)</f>
        <v>#REF!</v>
      </c>
      <c r="G50" s="25">
        <v>25</v>
      </c>
      <c r="H50" s="25" t="s">
        <v>31</v>
      </c>
      <c r="I50" s="2"/>
      <c r="J50" s="2"/>
    </row>
    <row r="51" spans="2:10" ht="13.5">
      <c r="B51" s="21" t="e">
        <f>IF(#REF!="","",#REF!)</f>
        <v>#REF!</v>
      </c>
      <c r="C51" s="22" t="e">
        <f>IF(#REF!="","",#REF!)</f>
        <v>#REF!</v>
      </c>
      <c r="G51" s="25">
        <v>26</v>
      </c>
      <c r="H51" s="25" t="s">
        <v>32</v>
      </c>
      <c r="I51" s="2"/>
      <c r="J51" s="2"/>
    </row>
    <row r="52" spans="2:10" ht="13.5">
      <c r="B52" s="21" t="e">
        <f>IF(#REF!="","",#REF!)</f>
        <v>#REF!</v>
      </c>
      <c r="C52" s="22" t="e">
        <f>IF(#REF!="","",#REF!)</f>
        <v>#REF!</v>
      </c>
      <c r="G52" s="25">
        <v>27</v>
      </c>
      <c r="H52" s="25" t="s">
        <v>32</v>
      </c>
      <c r="I52" s="2"/>
      <c r="J52" s="2"/>
    </row>
    <row r="53" spans="2:10" ht="13.5">
      <c r="B53" s="21" t="e">
        <f>IF(#REF!="","",#REF!)</f>
        <v>#REF!</v>
      </c>
      <c r="C53" s="22" t="e">
        <f>IF(#REF!="","",#REF!)</f>
        <v>#REF!</v>
      </c>
      <c r="G53" s="25">
        <v>28</v>
      </c>
      <c r="H53" s="25" t="s">
        <v>32</v>
      </c>
      <c r="I53" s="2"/>
      <c r="J53" s="2"/>
    </row>
    <row r="54" spans="2:10" ht="13.5">
      <c r="B54" s="21" t="e">
        <f>IF(#REF!="","",#REF!)</f>
        <v>#REF!</v>
      </c>
      <c r="C54" s="22" t="e">
        <f>IF(#REF!="","",#REF!)</f>
        <v>#REF!</v>
      </c>
      <c r="G54" s="25">
        <v>29</v>
      </c>
      <c r="H54" s="25" t="s">
        <v>32</v>
      </c>
      <c r="I54" s="2"/>
      <c r="J54" s="2"/>
    </row>
    <row r="55" spans="2:10" ht="13.5">
      <c r="B55" s="21" t="e">
        <f>IF(#REF!="","",#REF!)</f>
        <v>#REF!</v>
      </c>
      <c r="C55" s="22" t="e">
        <f>IF(#REF!="","",#REF!)</f>
        <v>#REF!</v>
      </c>
      <c r="G55" s="25">
        <v>30</v>
      </c>
      <c r="H55" s="25" t="s">
        <v>33</v>
      </c>
      <c r="I55" s="2"/>
      <c r="J55" s="2"/>
    </row>
    <row r="56" spans="2:10" ht="13.5">
      <c r="B56" s="21" t="e">
        <f>IF(#REF!="","",#REF!)</f>
        <v>#REF!</v>
      </c>
      <c r="C56" s="22" t="e">
        <f>IF(#REF!="","",#REF!)</f>
        <v>#REF!</v>
      </c>
      <c r="G56" s="25">
        <v>31</v>
      </c>
      <c r="H56" s="25" t="s">
        <v>33</v>
      </c>
      <c r="I56" s="2"/>
      <c r="J56" s="2"/>
    </row>
    <row r="57" spans="2:10" ht="14.25" thickBot="1">
      <c r="B57" s="23" t="e">
        <f>IF(#REF!="","",#REF!)</f>
        <v>#REF!</v>
      </c>
      <c r="C57" s="24" t="e">
        <f>IF(#REF!="","",#REF!)</f>
        <v>#REF!</v>
      </c>
      <c r="G57" s="25">
        <v>32</v>
      </c>
      <c r="H57" s="25" t="s">
        <v>34</v>
      </c>
      <c r="I57" s="2"/>
      <c r="J57" s="2"/>
    </row>
    <row r="58" spans="2:10" ht="13.5">
      <c r="B58" s="21" t="e">
        <f>IF(#REF!="","",#REF!)</f>
        <v>#REF!</v>
      </c>
      <c r="C58" s="22" t="e">
        <f>IF(#REF!="","",#REF!)</f>
        <v>#REF!</v>
      </c>
      <c r="G58" s="25">
        <v>33</v>
      </c>
      <c r="H58" s="25" t="s">
        <v>35</v>
      </c>
      <c r="I58" s="2"/>
      <c r="J58" s="2"/>
    </row>
    <row r="59" spans="2:10" ht="13.5">
      <c r="B59" s="21" t="e">
        <f>IF(#REF!="","",#REF!)</f>
        <v>#REF!</v>
      </c>
      <c r="C59" s="22" t="e">
        <f>IF(#REF!="","",#REF!)</f>
        <v>#REF!</v>
      </c>
      <c r="G59" s="25">
        <v>34</v>
      </c>
      <c r="H59" s="25" t="s">
        <v>35</v>
      </c>
      <c r="I59" s="2"/>
      <c r="J59" s="2"/>
    </row>
    <row r="60" spans="2:10" ht="13.5">
      <c r="B60" s="21" t="e">
        <f>IF(#REF!="","",#REF!)</f>
        <v>#REF!</v>
      </c>
      <c r="C60" s="22" t="e">
        <f>IF(#REF!="","",#REF!)</f>
        <v>#REF!</v>
      </c>
      <c r="G60" s="25">
        <v>35</v>
      </c>
      <c r="H60" s="25" t="s">
        <v>35</v>
      </c>
      <c r="I60" s="2"/>
      <c r="J60" s="2"/>
    </row>
    <row r="61" spans="2:10" ht="13.5">
      <c r="B61" s="21" t="e">
        <f>IF(#REF!="","",#REF!)</f>
        <v>#REF!</v>
      </c>
      <c r="C61" s="22" t="e">
        <f>IF(#REF!="","",#REF!)</f>
        <v>#REF!</v>
      </c>
      <c r="G61" s="25">
        <v>36</v>
      </c>
      <c r="H61" s="25" t="s">
        <v>35</v>
      </c>
      <c r="I61" s="2"/>
      <c r="J61" s="2"/>
    </row>
    <row r="62" spans="2:10" ht="13.5">
      <c r="B62" s="21" t="e">
        <f>IF(#REF!="","",#REF!)</f>
        <v>#REF!</v>
      </c>
      <c r="C62" s="22" t="e">
        <f>IF(#REF!="","",#REF!)</f>
        <v>#REF!</v>
      </c>
      <c r="G62" s="25">
        <v>37</v>
      </c>
      <c r="H62" s="25" t="s">
        <v>36</v>
      </c>
      <c r="I62" s="2"/>
      <c r="J62" s="2"/>
    </row>
    <row r="63" spans="2:10" ht="13.5">
      <c r="B63" s="21" t="e">
        <f>IF(#REF!="","",#REF!)</f>
        <v>#REF!</v>
      </c>
      <c r="C63" s="22" t="e">
        <f>IF(#REF!="","",#REF!)</f>
        <v>#REF!</v>
      </c>
      <c r="G63" s="25">
        <v>38</v>
      </c>
      <c r="H63" s="25" t="s">
        <v>37</v>
      </c>
      <c r="I63" s="2"/>
      <c r="J63" s="2"/>
    </row>
    <row r="64" spans="2:8" ht="13.5">
      <c r="B64" s="21" t="e">
        <f>IF(#REF!="","",#REF!)</f>
        <v>#REF!</v>
      </c>
      <c r="C64" s="22" t="e">
        <f>IF(#REF!="","",#REF!)</f>
        <v>#REF!</v>
      </c>
      <c r="G64" s="25">
        <v>39</v>
      </c>
      <c r="H64" s="25" t="s">
        <v>37</v>
      </c>
    </row>
    <row r="65" spans="2:8" ht="14.25" thickBot="1">
      <c r="B65" s="23" t="e">
        <f>IF(#REF!="","",#REF!)</f>
        <v>#REF!</v>
      </c>
      <c r="C65" s="24" t="e">
        <f>IF(#REF!="","",#REF!)</f>
        <v>#REF!</v>
      </c>
      <c r="G65" s="25">
        <v>40</v>
      </c>
      <c r="H65" s="25" t="s">
        <v>38</v>
      </c>
    </row>
    <row r="66" spans="7:8" ht="13.5">
      <c r="G66" s="25">
        <v>41</v>
      </c>
      <c r="H66" s="25" t="s">
        <v>39</v>
      </c>
    </row>
    <row r="67" spans="7:10" ht="13.5">
      <c r="G67" s="25">
        <v>42</v>
      </c>
      <c r="H67" s="25" t="s">
        <v>39</v>
      </c>
      <c r="I67" s="2"/>
      <c r="J67" s="2"/>
    </row>
    <row r="68" spans="7:10" ht="13.5">
      <c r="G68" s="25">
        <v>43</v>
      </c>
      <c r="H68" s="25" t="s">
        <v>39</v>
      </c>
      <c r="I68" s="2"/>
      <c r="J68" s="2"/>
    </row>
    <row r="69" spans="7:10" ht="13.5">
      <c r="G69" s="25">
        <v>44</v>
      </c>
      <c r="H69" s="25" t="s">
        <v>40</v>
      </c>
      <c r="I69" s="2"/>
      <c r="J69" s="2"/>
    </row>
    <row r="70" spans="7:10" ht="13.5">
      <c r="G70" s="25">
        <v>45</v>
      </c>
      <c r="H70" s="25" t="s">
        <v>40</v>
      </c>
      <c r="I70" s="2"/>
      <c r="J70" s="2"/>
    </row>
    <row r="71" spans="7:10" ht="13.5">
      <c r="G71" s="25">
        <v>46</v>
      </c>
      <c r="H71" s="25" t="s">
        <v>40</v>
      </c>
      <c r="I71" s="2"/>
      <c r="J71" s="2"/>
    </row>
    <row r="72" spans="7:10" ht="13.5">
      <c r="G72" s="25">
        <v>47</v>
      </c>
      <c r="H72" s="25" t="s">
        <v>40</v>
      </c>
      <c r="I72" s="2"/>
      <c r="J72" s="2"/>
    </row>
    <row r="73" spans="7:10" ht="13.5">
      <c r="G73" s="25">
        <v>48</v>
      </c>
      <c r="H73" s="25" t="s">
        <v>40</v>
      </c>
      <c r="I73" s="2"/>
      <c r="J73" s="2"/>
    </row>
    <row r="74" spans="7:10" ht="13.5">
      <c r="G74" s="25">
        <v>49</v>
      </c>
      <c r="H74" s="25" t="s">
        <v>40</v>
      </c>
      <c r="I74" s="2"/>
      <c r="J74" s="2"/>
    </row>
    <row r="75" spans="7:10" ht="13.5">
      <c r="G75" s="25">
        <v>50</v>
      </c>
      <c r="H75" s="25" t="s">
        <v>41</v>
      </c>
      <c r="I75" s="2"/>
      <c r="J75" s="2"/>
    </row>
    <row r="76" spans="7:10" ht="13.5">
      <c r="G76" s="25">
        <v>51</v>
      </c>
      <c r="H76" s="25" t="s">
        <v>42</v>
      </c>
      <c r="I76" s="2"/>
      <c r="J76" s="2"/>
    </row>
    <row r="77" spans="7:10" ht="13.5">
      <c r="G77" s="25">
        <v>52</v>
      </c>
      <c r="H77" s="25" t="s">
        <v>43</v>
      </c>
      <c r="I77" s="2"/>
      <c r="J77" s="2"/>
    </row>
    <row r="78" spans="7:10" ht="13.5">
      <c r="G78" s="25">
        <v>53</v>
      </c>
      <c r="H78" s="25" t="s">
        <v>44</v>
      </c>
      <c r="I78" s="2"/>
      <c r="J78" s="2"/>
    </row>
    <row r="79" spans="7:10" ht="13.5">
      <c r="G79" s="25">
        <v>54</v>
      </c>
      <c r="H79" s="25" t="s">
        <v>44</v>
      </c>
      <c r="I79" s="2"/>
      <c r="J79" s="2"/>
    </row>
    <row r="80" spans="7:10" ht="13.5">
      <c r="G80" s="25">
        <v>55</v>
      </c>
      <c r="H80" s="25" t="s">
        <v>44</v>
      </c>
      <c r="I80" s="2"/>
      <c r="J80" s="2"/>
    </row>
    <row r="81" spans="7:10" ht="13.5">
      <c r="G81" s="25">
        <v>56</v>
      </c>
      <c r="H81" s="25" t="s">
        <v>44</v>
      </c>
      <c r="I81" s="2"/>
      <c r="J81" s="2"/>
    </row>
    <row r="82" spans="7:10" ht="13.5">
      <c r="G82" s="25">
        <v>57</v>
      </c>
      <c r="H82" s="25" t="s">
        <v>44</v>
      </c>
      <c r="I82" s="2"/>
      <c r="J82" s="2"/>
    </row>
    <row r="83" spans="7:10" ht="13.5">
      <c r="G83" s="25">
        <v>58</v>
      </c>
      <c r="H83" s="25" t="s">
        <v>44</v>
      </c>
      <c r="I83" s="2"/>
      <c r="J83" s="2"/>
    </row>
    <row r="84" spans="7:10" ht="13.5">
      <c r="G84" s="25">
        <v>59</v>
      </c>
      <c r="H84" s="25" t="s">
        <v>44</v>
      </c>
      <c r="I84" s="2"/>
      <c r="J84" s="2"/>
    </row>
    <row r="85" spans="7:10" ht="13.5">
      <c r="G85" s="25">
        <v>60</v>
      </c>
      <c r="H85" s="25" t="s">
        <v>45</v>
      </c>
      <c r="I85" s="2"/>
      <c r="J85" s="2"/>
    </row>
    <row r="86" spans="7:10" ht="13.5">
      <c r="G86" s="25">
        <v>61</v>
      </c>
      <c r="H86" s="25" t="s">
        <v>45</v>
      </c>
      <c r="I86" s="2"/>
      <c r="J86" s="2"/>
    </row>
    <row r="87" spans="7:10" ht="13.5">
      <c r="G87" s="25">
        <v>62</v>
      </c>
      <c r="H87" s="25" t="s">
        <v>45</v>
      </c>
      <c r="I87" s="2"/>
      <c r="J87" s="2"/>
    </row>
    <row r="88" spans="7:10" ht="13.5">
      <c r="G88" s="25">
        <v>63</v>
      </c>
      <c r="H88" s="25" t="s">
        <v>46</v>
      </c>
      <c r="I88" s="2"/>
      <c r="J88" s="2"/>
    </row>
    <row r="89" spans="7:10" ht="13.5">
      <c r="G89" s="25">
        <v>64</v>
      </c>
      <c r="H89" s="25" t="s">
        <v>47</v>
      </c>
      <c r="I89" s="2"/>
      <c r="J89" s="2"/>
    </row>
    <row r="90" spans="7:10" ht="13.5">
      <c r="G90" s="25">
        <v>65</v>
      </c>
      <c r="H90" s="25" t="s">
        <v>48</v>
      </c>
      <c r="I90" s="2"/>
      <c r="J90" s="2"/>
    </row>
    <row r="91" spans="7:10" ht="13.5">
      <c r="G91" s="25">
        <v>66</v>
      </c>
      <c r="H91" s="25" t="s">
        <v>48</v>
      </c>
      <c r="I91" s="2"/>
      <c r="J91" s="2"/>
    </row>
    <row r="92" spans="7:10" ht="13.5">
      <c r="G92" s="25">
        <v>67</v>
      </c>
      <c r="H92" s="25" t="s">
        <v>48</v>
      </c>
      <c r="I92" s="2"/>
      <c r="J92" s="2"/>
    </row>
    <row r="93" spans="7:10" ht="13.5">
      <c r="G93" s="25">
        <v>68</v>
      </c>
      <c r="H93" s="25" t="s">
        <v>49</v>
      </c>
      <c r="I93" s="2"/>
      <c r="J93" s="2"/>
    </row>
    <row r="94" spans="7:10" ht="13.5">
      <c r="G94" s="25">
        <v>69</v>
      </c>
      <c r="H94" s="25" t="s">
        <v>50</v>
      </c>
      <c r="I94" s="2"/>
      <c r="J94" s="2"/>
    </row>
    <row r="95" spans="7:10" ht="13.5">
      <c r="G95" s="25">
        <v>70</v>
      </c>
      <c r="H95" s="25" t="s">
        <v>51</v>
      </c>
      <c r="I95" s="2"/>
      <c r="J95" s="2"/>
    </row>
    <row r="96" spans="7:10" ht="13.5">
      <c r="G96" s="25">
        <v>71</v>
      </c>
      <c r="H96" s="25" t="s">
        <v>51</v>
      </c>
      <c r="I96" s="2"/>
      <c r="J96" s="2"/>
    </row>
    <row r="97" spans="7:10" ht="13.5">
      <c r="G97" s="25">
        <v>72</v>
      </c>
      <c r="H97" s="25" t="s">
        <v>52</v>
      </c>
      <c r="I97" s="2"/>
      <c r="J97" s="2"/>
    </row>
    <row r="98" spans="7:10" ht="13.5">
      <c r="G98" s="25">
        <v>73</v>
      </c>
      <c r="H98" s="25" t="s">
        <v>52</v>
      </c>
      <c r="I98" s="2"/>
      <c r="J98" s="2"/>
    </row>
    <row r="99" spans="7:10" ht="13.5">
      <c r="G99" s="25">
        <v>74</v>
      </c>
      <c r="H99" s="25" t="s">
        <v>53</v>
      </c>
      <c r="I99" s="2"/>
      <c r="J99" s="2"/>
    </row>
    <row r="100" spans="7:10" ht="13.5">
      <c r="G100" s="25">
        <v>75</v>
      </c>
      <c r="H100" s="25" t="s">
        <v>53</v>
      </c>
      <c r="I100" s="2"/>
      <c r="J100" s="2"/>
    </row>
    <row r="101" spans="7:10" ht="13.5">
      <c r="G101" s="25">
        <v>76</v>
      </c>
      <c r="H101" s="25" t="s">
        <v>54</v>
      </c>
      <c r="I101" s="2"/>
      <c r="J101" s="2"/>
    </row>
    <row r="102" spans="7:10" ht="13.5">
      <c r="G102" s="25">
        <v>77</v>
      </c>
      <c r="H102" s="25" t="s">
        <v>55</v>
      </c>
      <c r="I102" s="2"/>
      <c r="J102" s="2"/>
    </row>
    <row r="103" spans="7:10" ht="13.5">
      <c r="G103" s="25">
        <v>78</v>
      </c>
      <c r="H103" s="25" t="s">
        <v>56</v>
      </c>
      <c r="I103" s="2"/>
      <c r="J103" s="2"/>
    </row>
    <row r="104" spans="7:10" ht="13.5">
      <c r="G104" s="25">
        <v>79</v>
      </c>
      <c r="H104" s="25" t="s">
        <v>57</v>
      </c>
      <c r="I104" s="2"/>
      <c r="J104" s="2"/>
    </row>
    <row r="105" spans="7:10" ht="13.5">
      <c r="G105" s="25">
        <v>80</v>
      </c>
      <c r="H105" s="25" t="s">
        <v>58</v>
      </c>
      <c r="I105" s="2"/>
      <c r="J105" s="2"/>
    </row>
    <row r="106" spans="7:10" ht="13.5">
      <c r="G106" s="25">
        <v>81</v>
      </c>
      <c r="H106" s="25" t="s">
        <v>58</v>
      </c>
      <c r="I106" s="2"/>
      <c r="J106" s="2"/>
    </row>
    <row r="107" spans="7:10" ht="13.5">
      <c r="G107" s="25">
        <v>82</v>
      </c>
      <c r="H107" s="25" t="s">
        <v>58</v>
      </c>
      <c r="I107" s="2"/>
      <c r="J107" s="2"/>
    </row>
    <row r="108" spans="7:10" ht="13.5">
      <c r="G108" s="25">
        <v>83</v>
      </c>
      <c r="H108" s="25" t="s">
        <v>58</v>
      </c>
      <c r="I108" s="2"/>
      <c r="J108" s="2"/>
    </row>
    <row r="109" spans="7:10" ht="13.5">
      <c r="G109" s="25">
        <v>84</v>
      </c>
      <c r="H109" s="25" t="s">
        <v>59</v>
      </c>
      <c r="I109" s="2"/>
      <c r="J109" s="2"/>
    </row>
    <row r="110" spans="7:10" ht="13.5">
      <c r="G110" s="25">
        <v>85</v>
      </c>
      <c r="H110" s="25" t="s">
        <v>60</v>
      </c>
      <c r="I110" s="2"/>
      <c r="J110" s="2"/>
    </row>
    <row r="111" spans="7:10" ht="13.5">
      <c r="G111" s="25">
        <v>86</v>
      </c>
      <c r="H111" s="25" t="s">
        <v>61</v>
      </c>
      <c r="I111" s="2"/>
      <c r="J111" s="2"/>
    </row>
    <row r="112" spans="7:10" ht="13.5">
      <c r="G112" s="25">
        <v>87</v>
      </c>
      <c r="H112" s="25" t="s">
        <v>62</v>
      </c>
      <c r="I112" s="2"/>
      <c r="J112" s="2"/>
    </row>
    <row r="113" spans="7:10" ht="13.5">
      <c r="G113" s="25">
        <v>88</v>
      </c>
      <c r="H113" s="25" t="s">
        <v>63</v>
      </c>
      <c r="I113" s="2"/>
      <c r="J113" s="2"/>
    </row>
    <row r="114" spans="7:10" ht="13.5">
      <c r="G114" s="25">
        <v>89</v>
      </c>
      <c r="H114" s="25" t="s">
        <v>64</v>
      </c>
      <c r="I114" s="2"/>
      <c r="J114" s="2"/>
    </row>
    <row r="115" spans="7:10" ht="13.5">
      <c r="G115" s="25">
        <v>90</v>
      </c>
      <c r="H115" s="25" t="s">
        <v>65</v>
      </c>
      <c r="I115" s="2"/>
      <c r="J115" s="2"/>
    </row>
    <row r="116" spans="7:10" ht="13.5">
      <c r="G116" s="25">
        <v>91</v>
      </c>
      <c r="H116" s="25" t="s">
        <v>66</v>
      </c>
      <c r="I116" s="2"/>
      <c r="J116" s="2"/>
    </row>
    <row r="117" spans="7:10" ht="13.5">
      <c r="G117" s="25">
        <v>92</v>
      </c>
      <c r="H117" s="25" t="s">
        <v>67</v>
      </c>
      <c r="I117" s="2"/>
      <c r="J117" s="2"/>
    </row>
    <row r="118" spans="7:10" ht="13.5">
      <c r="G118" s="25">
        <v>93</v>
      </c>
      <c r="H118" s="25" t="s">
        <v>68</v>
      </c>
      <c r="I118" s="2"/>
      <c r="J118" s="2"/>
    </row>
    <row r="119" spans="7:10" ht="13.5">
      <c r="G119" s="25">
        <v>94</v>
      </c>
      <c r="H119" s="25" t="s">
        <v>69</v>
      </c>
      <c r="I119" s="2"/>
      <c r="J119" s="2"/>
    </row>
    <row r="120" spans="7:10" ht="13.5">
      <c r="G120" s="25">
        <v>95</v>
      </c>
      <c r="H120" s="25" t="s">
        <v>69</v>
      </c>
      <c r="I120" s="2"/>
      <c r="J120" s="2"/>
    </row>
    <row r="121" spans="7:10" ht="13.5">
      <c r="G121" s="25">
        <v>96</v>
      </c>
      <c r="H121" s="25" t="s">
        <v>70</v>
      </c>
      <c r="I121" s="2"/>
      <c r="J121" s="2"/>
    </row>
    <row r="122" spans="7:10" ht="13.5">
      <c r="G122" s="25">
        <v>97</v>
      </c>
      <c r="H122" s="25" t="s">
        <v>70</v>
      </c>
      <c r="I122" s="2"/>
      <c r="J122" s="2"/>
    </row>
    <row r="123" spans="7:10" ht="13.5">
      <c r="G123" s="25">
        <v>98</v>
      </c>
      <c r="H123" s="25" t="s">
        <v>71</v>
      </c>
      <c r="I123" s="2"/>
      <c r="J123" s="2"/>
    </row>
    <row r="124" spans="7:8" ht="13.5">
      <c r="G124" s="25">
        <v>99</v>
      </c>
      <c r="H124" s="25" t="s">
        <v>72</v>
      </c>
    </row>
  </sheetData>
  <sheetProtection/>
  <mergeCells count="6">
    <mergeCell ref="I1:J1"/>
    <mergeCell ref="B1:H1"/>
    <mergeCell ref="B2:H2"/>
    <mergeCell ref="B3:H3"/>
    <mergeCell ref="H6:H22"/>
    <mergeCell ref="B4:H4"/>
  </mergeCells>
  <dataValidations count="3">
    <dataValidation type="list" allowBlank="1" showInputMessage="1" showErrorMessage="1" sqref="B1:H1">
      <formula1>$A$7:$A$19</formula1>
    </dataValidation>
    <dataValidation type="list" allowBlank="1" showInputMessage="1" showErrorMessage="1" sqref="B2:H2">
      <formula1>$B$7:$B$19</formula1>
    </dataValidation>
    <dataValidation type="list" allowBlank="1" showInputMessage="1" showErrorMessage="1" sqref="B3:H3">
      <formula1>$C$7:$C$19</formula1>
    </dataValidation>
  </dataValidation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CD15"/>
  <sheetViews>
    <sheetView zoomScale="115" zoomScaleNormal="115" zoomScalePageLayoutView="0" workbookViewId="0" topLeftCell="A1">
      <selection activeCell="C9" sqref="C9"/>
    </sheetView>
  </sheetViews>
  <sheetFormatPr defaultColWidth="0" defaultRowHeight="13.5" zeroHeight="1"/>
  <cols>
    <col min="1" max="1" width="9.00390625" style="7" customWidth="1"/>
    <col min="2" max="2" width="26.00390625" style="7" customWidth="1"/>
    <col min="3" max="3" width="30.75390625" style="7" customWidth="1"/>
    <col min="4" max="67" width="9.00390625" style="7" hidden="1" customWidth="1"/>
    <col min="68" max="68" width="11.125" style="7" hidden="1" customWidth="1"/>
    <col min="69" max="72" width="9.00390625" style="7" hidden="1" customWidth="1"/>
    <col min="73" max="81" width="9.00390625" style="7" customWidth="1"/>
    <col min="82" max="82" width="17.625" style="7" customWidth="1"/>
    <col min="83" max="99" width="9.00390625" style="7" hidden="1" customWidth="1"/>
    <col min="100" max="16384" width="0" style="7" hidden="1" customWidth="1"/>
  </cols>
  <sheetData>
    <row r="1" spans="1:2" ht="24.75" thickBot="1">
      <c r="A1" s="11" t="s">
        <v>25</v>
      </c>
      <c r="B1" s="11"/>
    </row>
    <row r="2" spans="1:82" ht="15" customHeight="1" thickTop="1">
      <c r="A2" s="11"/>
      <c r="B2" s="123"/>
      <c r="C2" s="124"/>
      <c r="D2" s="125"/>
      <c r="E2" s="120" t="s">
        <v>114</v>
      </c>
      <c r="F2" s="120"/>
      <c r="G2" s="120"/>
      <c r="H2" s="120"/>
      <c r="I2" s="120"/>
      <c r="J2" s="120"/>
      <c r="K2" s="120"/>
      <c r="L2" s="120" t="s">
        <v>115</v>
      </c>
      <c r="M2" s="120"/>
      <c r="N2" s="120"/>
      <c r="O2" s="120"/>
      <c r="P2" s="120"/>
      <c r="Q2" s="120"/>
      <c r="R2" s="120" t="s">
        <v>116</v>
      </c>
      <c r="S2" s="120"/>
      <c r="T2" s="120"/>
      <c r="U2" s="120"/>
      <c r="V2" s="120"/>
      <c r="W2" s="120"/>
      <c r="X2" s="120" t="s">
        <v>117</v>
      </c>
      <c r="Y2" s="120"/>
      <c r="Z2" s="120"/>
      <c r="AA2" s="120"/>
      <c r="AB2" s="120"/>
      <c r="AC2" s="120"/>
      <c r="AD2" s="120" t="s">
        <v>118</v>
      </c>
      <c r="AE2" s="120"/>
      <c r="AF2" s="120"/>
      <c r="AG2" s="120"/>
      <c r="AH2" s="120"/>
      <c r="AI2" s="120"/>
      <c r="AJ2" s="120" t="s">
        <v>119</v>
      </c>
      <c r="AK2" s="120"/>
      <c r="AL2" s="120"/>
      <c r="AM2" s="120"/>
      <c r="AN2" s="120"/>
      <c r="AO2" s="120"/>
      <c r="AP2" s="120" t="s">
        <v>120</v>
      </c>
      <c r="AQ2" s="120"/>
      <c r="AR2" s="120"/>
      <c r="AS2" s="120"/>
      <c r="AT2" s="120"/>
      <c r="AU2" s="120"/>
      <c r="AV2" s="120" t="s">
        <v>121</v>
      </c>
      <c r="AW2" s="120"/>
      <c r="AX2" s="120"/>
      <c r="AY2" s="120"/>
      <c r="AZ2" s="120"/>
      <c r="BA2" s="120"/>
      <c r="BB2" s="120" t="s">
        <v>122</v>
      </c>
      <c r="BC2" s="120"/>
      <c r="BD2" s="120"/>
      <c r="BE2" s="120"/>
      <c r="BF2" s="120"/>
      <c r="BG2" s="120"/>
      <c r="BH2" s="121" t="s">
        <v>140</v>
      </c>
      <c r="BI2" s="122"/>
      <c r="BJ2" s="121" t="s">
        <v>141</v>
      </c>
      <c r="BK2" s="122"/>
      <c r="BL2" s="120" t="s">
        <v>123</v>
      </c>
      <c r="BM2" s="120"/>
      <c r="BN2" s="120"/>
      <c r="BO2" s="120"/>
      <c r="BP2" s="120" t="s">
        <v>124</v>
      </c>
      <c r="BQ2" s="120"/>
      <c r="BR2" s="85" t="s">
        <v>224</v>
      </c>
      <c r="BS2" s="121" t="s">
        <v>234</v>
      </c>
      <c r="BT2" s="122"/>
      <c r="BU2" s="109"/>
      <c r="BW2" s="373" t="s">
        <v>127</v>
      </c>
      <c r="BX2" s="374"/>
      <c r="BY2" s="374"/>
      <c r="BZ2" s="374"/>
      <c r="CA2" s="374"/>
      <c r="CB2" s="374"/>
      <c r="CC2" s="374"/>
      <c r="CD2" s="32"/>
    </row>
    <row r="3" spans="1:82" ht="18" thickBot="1">
      <c r="A3" s="8"/>
      <c r="B3" s="31" t="s">
        <v>149</v>
      </c>
      <c r="C3" s="31" t="s">
        <v>150</v>
      </c>
      <c r="D3" s="31" t="s">
        <v>152</v>
      </c>
      <c r="E3" s="31" t="s">
        <v>151</v>
      </c>
      <c r="F3" s="31" t="s">
        <v>152</v>
      </c>
      <c r="G3" s="31" t="s">
        <v>153</v>
      </c>
      <c r="H3" s="31" t="s">
        <v>1</v>
      </c>
      <c r="I3" s="31" t="s">
        <v>154</v>
      </c>
      <c r="J3" s="31" t="s">
        <v>2</v>
      </c>
      <c r="K3" s="31" t="s">
        <v>155</v>
      </c>
      <c r="L3" s="31" t="s">
        <v>93</v>
      </c>
      <c r="M3" s="31" t="s">
        <v>23</v>
      </c>
      <c r="N3" s="31" t="s">
        <v>152</v>
      </c>
      <c r="O3" s="31" t="s">
        <v>8</v>
      </c>
      <c r="P3" s="31" t="s">
        <v>74</v>
      </c>
      <c r="Q3" s="31" t="s">
        <v>7</v>
      </c>
      <c r="R3" s="31" t="s">
        <v>93</v>
      </c>
      <c r="S3" s="31" t="s">
        <v>23</v>
      </c>
      <c r="T3" s="31" t="s">
        <v>152</v>
      </c>
      <c r="U3" s="31" t="s">
        <v>8</v>
      </c>
      <c r="V3" s="31" t="s">
        <v>74</v>
      </c>
      <c r="W3" s="31" t="s">
        <v>7</v>
      </c>
      <c r="X3" s="31" t="s">
        <v>93</v>
      </c>
      <c r="Y3" s="31" t="s">
        <v>23</v>
      </c>
      <c r="Z3" s="31" t="s">
        <v>152</v>
      </c>
      <c r="AA3" s="31" t="s">
        <v>8</v>
      </c>
      <c r="AB3" s="31" t="s">
        <v>74</v>
      </c>
      <c r="AC3" s="31" t="s">
        <v>7</v>
      </c>
      <c r="AD3" s="31" t="s">
        <v>93</v>
      </c>
      <c r="AE3" s="31" t="s">
        <v>23</v>
      </c>
      <c r="AF3" s="31" t="s">
        <v>152</v>
      </c>
      <c r="AG3" s="31" t="s">
        <v>8</v>
      </c>
      <c r="AH3" s="31" t="s">
        <v>74</v>
      </c>
      <c r="AI3" s="31" t="s">
        <v>7</v>
      </c>
      <c r="AJ3" s="31" t="s">
        <v>93</v>
      </c>
      <c r="AK3" s="31" t="s">
        <v>23</v>
      </c>
      <c r="AL3" s="31" t="s">
        <v>152</v>
      </c>
      <c r="AM3" s="31" t="s">
        <v>8</v>
      </c>
      <c r="AN3" s="31" t="s">
        <v>74</v>
      </c>
      <c r="AO3" s="31" t="s">
        <v>7</v>
      </c>
      <c r="AP3" s="31" t="s">
        <v>93</v>
      </c>
      <c r="AQ3" s="31" t="s">
        <v>23</v>
      </c>
      <c r="AR3" s="31" t="s">
        <v>152</v>
      </c>
      <c r="AS3" s="31" t="s">
        <v>8</v>
      </c>
      <c r="AT3" s="31" t="s">
        <v>74</v>
      </c>
      <c r="AU3" s="31" t="s">
        <v>7</v>
      </c>
      <c r="AV3" s="31" t="s">
        <v>93</v>
      </c>
      <c r="AW3" s="31" t="s">
        <v>23</v>
      </c>
      <c r="AX3" s="31" t="s">
        <v>152</v>
      </c>
      <c r="AY3" s="31" t="s">
        <v>8</v>
      </c>
      <c r="AZ3" s="31" t="s">
        <v>74</v>
      </c>
      <c r="BA3" s="31" t="s">
        <v>7</v>
      </c>
      <c r="BB3" s="31" t="s">
        <v>93</v>
      </c>
      <c r="BC3" s="31" t="s">
        <v>23</v>
      </c>
      <c r="BD3" s="31" t="s">
        <v>152</v>
      </c>
      <c r="BE3" s="31" t="s">
        <v>8</v>
      </c>
      <c r="BF3" s="31" t="s">
        <v>74</v>
      </c>
      <c r="BG3" s="31" t="s">
        <v>7</v>
      </c>
      <c r="BH3" s="31" t="s">
        <v>23</v>
      </c>
      <c r="BI3" s="31" t="s">
        <v>152</v>
      </c>
      <c r="BJ3" s="31" t="s">
        <v>23</v>
      </c>
      <c r="BK3" s="31" t="s">
        <v>152</v>
      </c>
      <c r="BL3" s="31" t="s">
        <v>156</v>
      </c>
      <c r="BM3" s="31" t="s">
        <v>157</v>
      </c>
      <c r="BN3" s="31" t="s">
        <v>158</v>
      </c>
      <c r="BO3" s="31" t="s">
        <v>9</v>
      </c>
      <c r="BP3" s="31" t="s">
        <v>159</v>
      </c>
      <c r="BQ3" s="31" t="s">
        <v>160</v>
      </c>
      <c r="BR3" s="31" t="s">
        <v>2</v>
      </c>
      <c r="BS3" s="31" t="s">
        <v>235</v>
      </c>
      <c r="BT3" s="31" t="s">
        <v>236</v>
      </c>
      <c r="BU3" s="9"/>
      <c r="BW3" s="375"/>
      <c r="BX3" s="376"/>
      <c r="BY3" s="376"/>
      <c r="BZ3" s="376"/>
      <c r="CA3" s="376"/>
      <c r="CB3" s="376"/>
      <c r="CC3" s="376"/>
      <c r="CD3" s="32"/>
    </row>
    <row r="4" spans="1:82" ht="13.5" customHeight="1" thickTop="1">
      <c r="A4" s="55">
        <v>1</v>
      </c>
      <c r="B4" s="55" t="str">
        <f>'申込書'!B70</f>
        <v>エキシビジョンマッチ</v>
      </c>
      <c r="C4" s="55">
        <f>'申込書'!C70</f>
        <v>0</v>
      </c>
      <c r="D4" s="55">
        <f>'申込書'!D70</f>
        <v>0</v>
      </c>
      <c r="E4" s="55">
        <f>'申込書'!E70</f>
        <v>0</v>
      </c>
      <c r="F4" s="55">
        <f>'申込書'!F70</f>
        <v>0</v>
      </c>
      <c r="G4" s="55">
        <f>'申込書'!G70</f>
        <v>0</v>
      </c>
      <c r="H4" s="55">
        <f>'申込書'!H70</f>
        <v>0</v>
      </c>
      <c r="I4" s="55">
        <f>'申込書'!I70</f>
      </c>
      <c r="J4" s="55">
        <f>'申込書'!J70</f>
        <v>0</v>
      </c>
      <c r="K4" s="55">
        <f>'申込書'!K70</f>
        <v>0</v>
      </c>
      <c r="L4" s="55">
        <f>'申込書'!L70</f>
      </c>
      <c r="M4" s="55">
        <f>'申込書'!M70</f>
        <v>0</v>
      </c>
      <c r="N4" s="55">
        <f>'申込書'!N70</f>
        <v>0</v>
      </c>
      <c r="O4" s="55">
        <f>'申込書'!O70</f>
        <v>0</v>
      </c>
      <c r="P4" s="55">
        <f>'申込書'!P70</f>
        <v>0</v>
      </c>
      <c r="Q4" s="55">
        <f>'申込書'!Q70</f>
        <v>0</v>
      </c>
      <c r="R4" s="55">
        <f>'申込書'!R70</f>
      </c>
      <c r="S4" s="55">
        <f>'申込書'!S70</f>
        <v>0</v>
      </c>
      <c r="T4" s="55">
        <f>'申込書'!T70</f>
        <v>0</v>
      </c>
      <c r="U4" s="55">
        <f>'申込書'!U70</f>
        <v>0</v>
      </c>
      <c r="V4" s="55">
        <f>'申込書'!V70</f>
        <v>0</v>
      </c>
      <c r="W4" s="55">
        <f>'申込書'!W70</f>
        <v>0</v>
      </c>
      <c r="X4" s="55">
        <f>'申込書'!X70</f>
      </c>
      <c r="Y4" s="55">
        <f>'申込書'!Y70</f>
        <v>0</v>
      </c>
      <c r="Z4" s="55">
        <f>'申込書'!Z70</f>
        <v>0</v>
      </c>
      <c r="AA4" s="55">
        <f>'申込書'!AA70</f>
        <v>0</v>
      </c>
      <c r="AB4" s="55">
        <f>'申込書'!AB70</f>
        <v>0</v>
      </c>
      <c r="AC4" s="55">
        <f>'申込書'!AC70</f>
        <v>0</v>
      </c>
      <c r="AD4" s="55">
        <f>'申込書'!AD70</f>
      </c>
      <c r="AE4" s="55">
        <f>'申込書'!AE70</f>
        <v>0</v>
      </c>
      <c r="AF4" s="55">
        <f>'申込書'!AF70</f>
        <v>0</v>
      </c>
      <c r="AG4" s="55">
        <f>'申込書'!AG70</f>
        <v>0</v>
      </c>
      <c r="AH4" s="55">
        <f>'申込書'!AH70</f>
        <v>0</v>
      </c>
      <c r="AI4" s="55">
        <f>'申込書'!AI70</f>
        <v>0</v>
      </c>
      <c r="AJ4" s="55">
        <f>'申込書'!AJ70</f>
      </c>
      <c r="AK4" s="55">
        <f>'申込書'!AK70</f>
        <v>0</v>
      </c>
      <c r="AL4" s="55">
        <f>'申込書'!AL70</f>
        <v>0</v>
      </c>
      <c r="AM4" s="55">
        <f>'申込書'!AM70</f>
        <v>0</v>
      </c>
      <c r="AN4" s="55">
        <f>'申込書'!AN70</f>
        <v>0</v>
      </c>
      <c r="AO4" s="55">
        <f>'申込書'!AO70</f>
        <v>0</v>
      </c>
      <c r="AP4" s="55">
        <f>'申込書'!AP70</f>
      </c>
      <c r="AQ4" s="55">
        <f>'申込書'!AQ70</f>
        <v>0</v>
      </c>
      <c r="AR4" s="55">
        <f>'申込書'!AR70</f>
        <v>0</v>
      </c>
      <c r="AS4" s="55">
        <f>'申込書'!AS70</f>
        <v>0</v>
      </c>
      <c r="AT4" s="55">
        <f>'申込書'!AT70</f>
        <v>0</v>
      </c>
      <c r="AU4" s="55">
        <f>'申込書'!AU70</f>
        <v>0</v>
      </c>
      <c r="AV4" s="55">
        <f>'申込書'!AV70</f>
      </c>
      <c r="AW4" s="55">
        <f>'申込書'!AW70</f>
        <v>0</v>
      </c>
      <c r="AX4" s="55">
        <f>'申込書'!AX70</f>
        <v>0</v>
      </c>
      <c r="AY4" s="55">
        <f>'申込書'!AY70</f>
        <v>0</v>
      </c>
      <c r="AZ4" s="55">
        <f>'申込書'!AZ70</f>
        <v>0</v>
      </c>
      <c r="BA4" s="55">
        <f>'申込書'!BA70</f>
        <v>0</v>
      </c>
      <c r="BB4" s="55">
        <f>'申込書'!BB70</f>
        <v>0</v>
      </c>
      <c r="BC4" s="55">
        <f>'申込書'!BC70</f>
        <v>0</v>
      </c>
      <c r="BD4" s="55">
        <f>'申込書'!BD70</f>
        <v>0</v>
      </c>
      <c r="BE4" s="55">
        <f>'申込書'!BE70</f>
        <v>0</v>
      </c>
      <c r="BF4" s="55">
        <f>'申込書'!BF70</f>
        <v>0</v>
      </c>
      <c r="BG4" s="55">
        <f>'申込書'!BG70</f>
        <v>0</v>
      </c>
      <c r="BH4" s="55">
        <f>'申込書'!BH70</f>
        <v>0</v>
      </c>
      <c r="BI4" s="55">
        <f>'申込書'!BI70</f>
        <v>0</v>
      </c>
      <c r="BJ4" s="55">
        <f>'申込書'!BJ70</f>
        <v>0</v>
      </c>
      <c r="BK4" s="55">
        <f>'申込書'!BK70</f>
        <v>0</v>
      </c>
      <c r="BL4" s="55">
        <f>'申込書'!BL70</f>
        <v>0</v>
      </c>
      <c r="BM4" s="55">
        <f>'申込書'!BM70</f>
        <v>0</v>
      </c>
      <c r="BN4" s="55">
        <f>'申込書'!BN70</f>
        <v>0</v>
      </c>
      <c r="BO4" s="55">
        <f>'申込書'!BO70</f>
        <v>0</v>
      </c>
      <c r="BP4" s="55">
        <f>'申込書'!BP70</f>
        <v>0</v>
      </c>
      <c r="BQ4" s="55">
        <f>'申込書'!BQ70</f>
        <v>0</v>
      </c>
      <c r="BR4" s="55">
        <f>'申込書'!BR70</f>
        <v>0</v>
      </c>
      <c r="BS4" s="98">
        <f>'申込書'!D37</f>
        <v>0</v>
      </c>
      <c r="BT4" s="98">
        <f>'申込書'!D38</f>
        <v>0</v>
      </c>
      <c r="BU4" s="56"/>
      <c r="BV4" s="12"/>
      <c r="BW4" s="1"/>
      <c r="BX4" s="1"/>
      <c r="BY4" s="1"/>
      <c r="BZ4" s="1"/>
      <c r="CA4" s="1"/>
      <c r="CB4" s="1"/>
      <c r="CC4" s="1"/>
      <c r="CD4" s="54"/>
    </row>
    <row r="5" spans="74:82" ht="13.5" customHeight="1">
      <c r="BV5" s="12"/>
      <c r="BW5" s="377" t="s">
        <v>240</v>
      </c>
      <c r="BX5" s="378"/>
      <c r="BY5" s="378"/>
      <c r="BZ5" s="378"/>
      <c r="CA5" s="378"/>
      <c r="CB5" s="378"/>
      <c r="CC5" s="379"/>
      <c r="CD5" s="54"/>
    </row>
    <row r="6" spans="74:82" ht="13.5" customHeight="1">
      <c r="BV6" s="12"/>
      <c r="BW6" s="380"/>
      <c r="BX6" s="381"/>
      <c r="BY6" s="381"/>
      <c r="BZ6" s="381"/>
      <c r="CA6" s="381"/>
      <c r="CB6" s="381"/>
      <c r="CC6" s="382"/>
      <c r="CD6" s="54"/>
    </row>
    <row r="7" spans="74:82" ht="13.5" customHeight="1">
      <c r="BV7" s="12"/>
      <c r="BW7" s="380"/>
      <c r="BX7" s="381"/>
      <c r="BY7" s="381"/>
      <c r="BZ7" s="381"/>
      <c r="CA7" s="381"/>
      <c r="CB7" s="381"/>
      <c r="CC7" s="382"/>
      <c r="CD7" s="54"/>
    </row>
    <row r="8" spans="74:82" ht="13.5" customHeight="1">
      <c r="BV8" s="12"/>
      <c r="BW8" s="380"/>
      <c r="BX8" s="381"/>
      <c r="BY8" s="381"/>
      <c r="BZ8" s="381"/>
      <c r="CA8" s="381"/>
      <c r="CB8" s="381"/>
      <c r="CC8" s="382"/>
      <c r="CD8" s="54"/>
    </row>
    <row r="9" spans="74:82" ht="13.5" customHeight="1">
      <c r="BV9" s="12"/>
      <c r="BW9" s="380"/>
      <c r="BX9" s="381"/>
      <c r="BY9" s="381"/>
      <c r="BZ9" s="381"/>
      <c r="CA9" s="381"/>
      <c r="CB9" s="381"/>
      <c r="CC9" s="382"/>
      <c r="CD9" s="54"/>
    </row>
    <row r="10" spans="74:82" ht="13.5" customHeight="1">
      <c r="BV10" s="12"/>
      <c r="BW10" s="380"/>
      <c r="BX10" s="381"/>
      <c r="BY10" s="381"/>
      <c r="BZ10" s="381"/>
      <c r="CA10" s="381"/>
      <c r="CB10" s="381"/>
      <c r="CC10" s="382"/>
      <c r="CD10" s="54"/>
    </row>
    <row r="11" spans="74:82" ht="13.5" customHeight="1">
      <c r="BV11" s="12"/>
      <c r="BW11" s="383"/>
      <c r="BX11" s="384"/>
      <c r="BY11" s="384"/>
      <c r="BZ11" s="384"/>
      <c r="CA11" s="384"/>
      <c r="CB11" s="384"/>
      <c r="CC11" s="385"/>
      <c r="CD11" s="54"/>
    </row>
    <row r="12" spans="74:82" ht="13.5" customHeight="1">
      <c r="BV12" s="12"/>
      <c r="BW12" s="1"/>
      <c r="BX12" s="1"/>
      <c r="BY12" s="1"/>
      <c r="BZ12" s="1"/>
      <c r="CA12" s="1"/>
      <c r="CB12" s="1"/>
      <c r="CC12" s="1"/>
      <c r="CD12" s="54"/>
    </row>
    <row r="13" spans="74:82" ht="13.5" customHeight="1" hidden="1">
      <c r="BV13" s="12"/>
      <c r="BX13" s="1"/>
      <c r="BY13" s="1"/>
      <c r="BZ13" s="1"/>
      <c r="CA13" s="1"/>
      <c r="CB13" s="1"/>
      <c r="CC13" s="1"/>
      <c r="CD13" s="54"/>
    </row>
    <row r="14" spans="74:82" ht="13.5" hidden="1">
      <c r="BV14" s="372"/>
      <c r="BW14" s="372"/>
      <c r="BX14" s="372"/>
      <c r="BY14" s="372"/>
      <c r="BZ14" s="372"/>
      <c r="CA14" s="372"/>
      <c r="CB14" s="372"/>
      <c r="CC14" s="372"/>
      <c r="CD14" s="372"/>
    </row>
    <row r="15" spans="1:73" s="10" customFormat="1" ht="13.5" hidden="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7" ht="226.5" customHeight="1" hidden="1"/>
  </sheetData>
  <sheetProtection/>
  <mergeCells count="18">
    <mergeCell ref="B2:D2"/>
    <mergeCell ref="BL2:BO2"/>
    <mergeCell ref="BP2:BQ2"/>
    <mergeCell ref="AD2:AI2"/>
    <mergeCell ref="AJ2:AO2"/>
    <mergeCell ref="AP2:AU2"/>
    <mergeCell ref="AV2:BA2"/>
    <mergeCell ref="E2:K2"/>
    <mergeCell ref="L2:Q2"/>
    <mergeCell ref="R2:W2"/>
    <mergeCell ref="X2:AC2"/>
    <mergeCell ref="BV14:CD14"/>
    <mergeCell ref="BW2:CC3"/>
    <mergeCell ref="BB2:BG2"/>
    <mergeCell ref="BH2:BI2"/>
    <mergeCell ref="BJ2:BK2"/>
    <mergeCell ref="BW5:CC11"/>
    <mergeCell ref="BS2:BT2"/>
  </mergeCells>
  <conditionalFormatting sqref="BV4">
    <cfRule type="expression" priority="28" dxfId="38" stopIfTrue="1">
      <formula>$BV4="ＯＫ"</formula>
    </cfRule>
    <cfRule type="expression" priority="29" dxfId="36" stopIfTrue="1">
      <formula>$BV4="!警告!"</formula>
    </cfRule>
    <cfRule type="expression" priority="30" dxfId="0" stopIfTrue="1">
      <formula>$BV4="!注意!"</formula>
    </cfRule>
  </conditionalFormatting>
  <conditionalFormatting sqref="BV5">
    <cfRule type="expression" priority="25" dxfId="38" stopIfTrue="1">
      <formula>$BV5="ＯＫ"</formula>
    </cfRule>
    <cfRule type="expression" priority="26" dxfId="36" stopIfTrue="1">
      <formula>$BV5="!警告!"</formula>
    </cfRule>
    <cfRule type="expression" priority="27" dxfId="0" stopIfTrue="1">
      <formula>$BV5="!注意!"</formula>
    </cfRule>
  </conditionalFormatting>
  <conditionalFormatting sqref="BV6">
    <cfRule type="expression" priority="22" dxfId="38" stopIfTrue="1">
      <formula>$BV6="ＯＫ"</formula>
    </cfRule>
    <cfRule type="expression" priority="23" dxfId="36" stopIfTrue="1">
      <formula>$BV6="!警告!"</formula>
    </cfRule>
    <cfRule type="expression" priority="24" dxfId="0" stopIfTrue="1">
      <formula>$BV6="!注意!"</formula>
    </cfRule>
  </conditionalFormatting>
  <conditionalFormatting sqref="BV7">
    <cfRule type="expression" priority="19" dxfId="38" stopIfTrue="1">
      <formula>$BV7="ＯＫ"</formula>
    </cfRule>
    <cfRule type="expression" priority="20" dxfId="36" stopIfTrue="1">
      <formula>$BV7="!警告!"</formula>
    </cfRule>
    <cfRule type="expression" priority="21" dxfId="0" stopIfTrue="1">
      <formula>$BV7="!注意!"</formula>
    </cfRule>
  </conditionalFormatting>
  <conditionalFormatting sqref="BV8">
    <cfRule type="expression" priority="16" dxfId="38" stopIfTrue="1">
      <formula>$BV8="ＯＫ"</formula>
    </cfRule>
    <cfRule type="expression" priority="17" dxfId="36" stopIfTrue="1">
      <formula>$BV8="!警告!"</formula>
    </cfRule>
    <cfRule type="expression" priority="18" dxfId="0" stopIfTrue="1">
      <formula>$BV8="!注意!"</formula>
    </cfRule>
  </conditionalFormatting>
  <conditionalFormatting sqref="BV9">
    <cfRule type="expression" priority="13" dxfId="38" stopIfTrue="1">
      <formula>$BV9="ＯＫ"</formula>
    </cfRule>
    <cfRule type="expression" priority="14" dxfId="36" stopIfTrue="1">
      <formula>$BV9="!警告!"</formula>
    </cfRule>
    <cfRule type="expression" priority="15" dxfId="0" stopIfTrue="1">
      <formula>$BV9="!注意!"</formula>
    </cfRule>
  </conditionalFormatting>
  <conditionalFormatting sqref="BV10">
    <cfRule type="expression" priority="10" dxfId="38" stopIfTrue="1">
      <formula>$BV10="ＯＫ"</formula>
    </cfRule>
    <cfRule type="expression" priority="11" dxfId="36" stopIfTrue="1">
      <formula>$BV10="!警告!"</formula>
    </cfRule>
    <cfRule type="expression" priority="12" dxfId="0" stopIfTrue="1">
      <formula>$BV10="!注意!"</formula>
    </cfRule>
  </conditionalFormatting>
  <conditionalFormatting sqref="BV11">
    <cfRule type="expression" priority="7" dxfId="38" stopIfTrue="1">
      <formula>$BV11="ＯＫ"</formula>
    </cfRule>
    <cfRule type="expression" priority="8" dxfId="36" stopIfTrue="1">
      <formula>$BV11="!警告!"</formula>
    </cfRule>
    <cfRule type="expression" priority="9" dxfId="0" stopIfTrue="1">
      <formula>$BV11="!注意!"</formula>
    </cfRule>
  </conditionalFormatting>
  <conditionalFormatting sqref="BV12">
    <cfRule type="expression" priority="4" dxfId="38" stopIfTrue="1">
      <formula>$BV12="ＯＫ"</formula>
    </cfRule>
    <cfRule type="expression" priority="5" dxfId="36" stopIfTrue="1">
      <formula>$BV12="!警告!"</formula>
    </cfRule>
    <cfRule type="expression" priority="6" dxfId="0" stopIfTrue="1">
      <formula>$BV12="!注意!"</formula>
    </cfRule>
  </conditionalFormatting>
  <conditionalFormatting sqref="BV13">
    <cfRule type="expression" priority="1" dxfId="38" stopIfTrue="1">
      <formula>$BV13="ＯＫ"</formula>
    </cfRule>
    <cfRule type="expression" priority="2" dxfId="36" stopIfTrue="1">
      <formula>$BV13="!警告!"</formula>
    </cfRule>
    <cfRule type="expression" priority="3" dxfId="0" stopIfTrue="1">
      <formula>$BV13="!注意!"</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yumigon</dc:creator>
  <cp:keywords/>
  <dc:description/>
  <cp:lastModifiedBy>haruyuki doi</cp:lastModifiedBy>
  <cp:lastPrinted>2022-11-02T10:17:40Z</cp:lastPrinted>
  <dcterms:created xsi:type="dcterms:W3CDTF">2006-05-02T07:53:03Z</dcterms:created>
  <dcterms:modified xsi:type="dcterms:W3CDTF">2022-11-06T00:46:06Z</dcterms:modified>
  <cp:category/>
  <cp:version/>
  <cp:contentType/>
  <cp:contentStatus/>
</cp:coreProperties>
</file>